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01 ITDOP\2025\I Trimestre 2025\Ajustes Matrices de Validación\"/>
    </mc:Choice>
  </mc:AlternateContent>
  <xr:revisionPtr revIDLastSave="0" documentId="13_ncr:1_{16A2BBCD-04E6-468E-AE90-9D043F23B5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" sheetId="1" r:id="rId1"/>
    <sheet name="BD_Servicios" sheetId="5" state="hidden" r:id="rId2"/>
    <sheet name="A_Conversion" sheetId="6" state="hidden" r:id="rId3"/>
  </sheets>
  <definedNames>
    <definedName name="_xlnm._FilterDatabase" localSheetId="0" hidden="1">A!$A$1:$AP$4</definedName>
    <definedName name="_xlnm._FilterDatabase" localSheetId="1" hidden="1">BD_Servicios!$A$1:$D$62</definedName>
    <definedName name="Codigo">BD_Servicios!$A$2:$D$73</definedName>
    <definedName name="Tabla_01_Mes">A_Conversion!$B$115:$B$118</definedName>
    <definedName name="Tabla_04_Sist.Rem">A_Conversion!$B$4:$B$18</definedName>
    <definedName name="Tabla_06_10_40_60_70_EUS">A_Conversion!$B$24:$B$34</definedName>
    <definedName name="Tabla_06_11_12_15076_19664">A_Conversion!$B$36</definedName>
    <definedName name="Tabla_06_13">A_Conversion!$B$90:$B$92</definedName>
    <definedName name="Tabla_06_14">A_Conversion!$B$94:$B$97</definedName>
    <definedName name="Tabla_06_15">A_Conversion!$B$99:$B$105</definedName>
    <definedName name="Tabla_06_20_Fiscalizadores">A_Conversion!$B$46:$B$53</definedName>
    <definedName name="Tabla_06_30_Poder_Judicial">A_Conversion!$B$55:$B$57</definedName>
    <definedName name="Tabla_06_50_Ministerio_Publico">A_Conversion!$B$59:$B$65</definedName>
    <definedName name="Tabla_06_80_Codigo_del_Trabajo">A_Conversion!$B$67:$B$79</definedName>
    <definedName name="Tabla_06_90_Personal_Fuera_de_Dotacion">A_Conversion!$B$81:$B$88</definedName>
    <definedName name="Tabla_06_DFL29_61_Experimentales">A_Conversion!$B$38:$B$44</definedName>
    <definedName name="Tabla_27_Matriz_Base">A_Conversion!$B$133:$B$138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  <c r="AF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AE2" i="1"/>
  <c r="AP21" i="1"/>
  <c r="AO21" i="1"/>
  <c r="AN21" i="1"/>
  <c r="AM21" i="1"/>
  <c r="AL21" i="1"/>
  <c r="AK21" i="1"/>
  <c r="AJ21" i="1"/>
  <c r="AI21" i="1"/>
  <c r="AH21" i="1"/>
  <c r="AG21" i="1"/>
  <c r="AD21" i="1"/>
  <c r="AC21" i="1"/>
  <c r="AA21" i="1"/>
  <c r="AB21" i="1" s="1"/>
  <c r="Z21" i="1"/>
  <c r="X21" i="1"/>
  <c r="W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2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AP20" i="1" l="1"/>
  <c r="AO20" i="1"/>
  <c r="AN20" i="1"/>
  <c r="AM20" i="1"/>
  <c r="AL20" i="1"/>
  <c r="AK20" i="1"/>
  <c r="AJ20" i="1"/>
  <c r="AI20" i="1"/>
  <c r="AH20" i="1"/>
  <c r="AG20" i="1"/>
  <c r="AD20" i="1"/>
  <c r="AA20" i="1"/>
  <c r="AB20" i="1" s="1"/>
  <c r="X20" i="1"/>
  <c r="W20" i="1"/>
  <c r="AP19" i="1"/>
  <c r="AO19" i="1"/>
  <c r="AN19" i="1"/>
  <c r="AM19" i="1"/>
  <c r="AL19" i="1"/>
  <c r="AK19" i="1"/>
  <c r="AJ19" i="1"/>
  <c r="AI19" i="1"/>
  <c r="AH19" i="1"/>
  <c r="AG19" i="1"/>
  <c r="AD19" i="1"/>
  <c r="AA19" i="1"/>
  <c r="AB19" i="1" s="1"/>
  <c r="X19" i="1"/>
  <c r="W19" i="1"/>
  <c r="AP18" i="1"/>
  <c r="AO18" i="1"/>
  <c r="AN18" i="1"/>
  <c r="AM18" i="1"/>
  <c r="AL18" i="1"/>
  <c r="AK18" i="1"/>
  <c r="AJ18" i="1"/>
  <c r="AI18" i="1"/>
  <c r="AH18" i="1"/>
  <c r="AG18" i="1"/>
  <c r="AD18" i="1"/>
  <c r="AA18" i="1"/>
  <c r="AB18" i="1" s="1"/>
  <c r="X18" i="1"/>
  <c r="W18" i="1"/>
  <c r="AP17" i="1"/>
  <c r="AO17" i="1"/>
  <c r="AN17" i="1"/>
  <c r="AM17" i="1"/>
  <c r="AL17" i="1"/>
  <c r="AK17" i="1"/>
  <c r="AJ17" i="1"/>
  <c r="AI17" i="1"/>
  <c r="AH17" i="1"/>
  <c r="AG17" i="1"/>
  <c r="AD17" i="1"/>
  <c r="AA17" i="1"/>
  <c r="AB17" i="1" s="1"/>
  <c r="X17" i="1"/>
  <c r="W17" i="1"/>
  <c r="AP16" i="1"/>
  <c r="AO16" i="1"/>
  <c r="AN16" i="1"/>
  <c r="AM16" i="1"/>
  <c r="AL16" i="1"/>
  <c r="AK16" i="1"/>
  <c r="AJ16" i="1"/>
  <c r="AI16" i="1"/>
  <c r="AH16" i="1"/>
  <c r="AG16" i="1"/>
  <c r="AD16" i="1"/>
  <c r="AA16" i="1"/>
  <c r="AB16" i="1" s="1"/>
  <c r="X16" i="1"/>
  <c r="W16" i="1"/>
  <c r="AP15" i="1"/>
  <c r="AO15" i="1"/>
  <c r="AN15" i="1"/>
  <c r="AM15" i="1"/>
  <c r="AL15" i="1"/>
  <c r="AK15" i="1"/>
  <c r="AJ15" i="1"/>
  <c r="AI15" i="1"/>
  <c r="AH15" i="1"/>
  <c r="AG15" i="1"/>
  <c r="AD15" i="1"/>
  <c r="AA15" i="1"/>
  <c r="AB15" i="1" s="1"/>
  <c r="X15" i="1"/>
  <c r="W15" i="1"/>
  <c r="AP14" i="1"/>
  <c r="AO14" i="1"/>
  <c r="AN14" i="1"/>
  <c r="AM14" i="1"/>
  <c r="AL14" i="1"/>
  <c r="AK14" i="1"/>
  <c r="AJ14" i="1"/>
  <c r="AI14" i="1"/>
  <c r="AH14" i="1"/>
  <c r="AG14" i="1"/>
  <c r="AD14" i="1"/>
  <c r="AA14" i="1"/>
  <c r="AB14" i="1" s="1"/>
  <c r="X14" i="1"/>
  <c r="W14" i="1"/>
  <c r="AP13" i="1"/>
  <c r="AO13" i="1"/>
  <c r="AN13" i="1"/>
  <c r="AM13" i="1"/>
  <c r="AL13" i="1"/>
  <c r="AK13" i="1"/>
  <c r="AJ13" i="1"/>
  <c r="AI13" i="1"/>
  <c r="AH13" i="1"/>
  <c r="AG13" i="1"/>
  <c r="AD13" i="1"/>
  <c r="AA13" i="1"/>
  <c r="AB13" i="1" s="1"/>
  <c r="X13" i="1"/>
  <c r="W13" i="1"/>
  <c r="AP12" i="1"/>
  <c r="AO12" i="1"/>
  <c r="AN12" i="1"/>
  <c r="AM12" i="1"/>
  <c r="AL12" i="1"/>
  <c r="AK12" i="1"/>
  <c r="AJ12" i="1"/>
  <c r="AI12" i="1"/>
  <c r="AH12" i="1"/>
  <c r="AG12" i="1"/>
  <c r="AD12" i="1"/>
  <c r="AA12" i="1"/>
  <c r="AB12" i="1" s="1"/>
  <c r="X12" i="1"/>
  <c r="W12" i="1"/>
  <c r="AP11" i="1"/>
  <c r="AO11" i="1"/>
  <c r="AN11" i="1"/>
  <c r="AM11" i="1"/>
  <c r="AL11" i="1"/>
  <c r="AK11" i="1"/>
  <c r="AJ11" i="1"/>
  <c r="AI11" i="1"/>
  <c r="AH11" i="1"/>
  <c r="AG11" i="1"/>
  <c r="AD11" i="1"/>
  <c r="AA11" i="1"/>
  <c r="AB11" i="1" s="1"/>
  <c r="X11" i="1"/>
  <c r="W11" i="1"/>
  <c r="AP10" i="1"/>
  <c r="AO10" i="1"/>
  <c r="AN10" i="1"/>
  <c r="AM10" i="1"/>
  <c r="AL10" i="1"/>
  <c r="AK10" i="1"/>
  <c r="AJ10" i="1"/>
  <c r="AI10" i="1"/>
  <c r="AH10" i="1"/>
  <c r="AG10" i="1"/>
  <c r="AD10" i="1"/>
  <c r="AA10" i="1"/>
  <c r="AB10" i="1" s="1"/>
  <c r="X10" i="1"/>
  <c r="W10" i="1"/>
  <c r="AP9" i="1"/>
  <c r="AO9" i="1"/>
  <c r="AN9" i="1"/>
  <c r="AM9" i="1"/>
  <c r="AL9" i="1"/>
  <c r="AK9" i="1"/>
  <c r="AJ9" i="1"/>
  <c r="AI9" i="1"/>
  <c r="AH9" i="1"/>
  <c r="AG9" i="1"/>
  <c r="AD9" i="1"/>
  <c r="AA9" i="1"/>
  <c r="AB9" i="1" s="1"/>
  <c r="X9" i="1"/>
  <c r="W9" i="1"/>
  <c r="AP8" i="1"/>
  <c r="AO8" i="1"/>
  <c r="AN8" i="1"/>
  <c r="AM8" i="1"/>
  <c r="AL8" i="1"/>
  <c r="AK8" i="1"/>
  <c r="AJ8" i="1"/>
  <c r="AI8" i="1"/>
  <c r="AH8" i="1"/>
  <c r="AG8" i="1"/>
  <c r="AD8" i="1"/>
  <c r="AA8" i="1"/>
  <c r="AB8" i="1" s="1"/>
  <c r="X8" i="1"/>
  <c r="W8" i="1"/>
  <c r="AP7" i="1"/>
  <c r="AO7" i="1"/>
  <c r="AN7" i="1"/>
  <c r="AM7" i="1"/>
  <c r="AL7" i="1"/>
  <c r="AK7" i="1"/>
  <c r="AJ7" i="1"/>
  <c r="AI7" i="1"/>
  <c r="AH7" i="1"/>
  <c r="AG7" i="1"/>
  <c r="AD7" i="1"/>
  <c r="AA7" i="1"/>
  <c r="AB7" i="1" s="1"/>
  <c r="X7" i="1"/>
  <c r="W7" i="1"/>
  <c r="AP6" i="1"/>
  <c r="AO6" i="1"/>
  <c r="AN6" i="1"/>
  <c r="AM6" i="1"/>
  <c r="AL6" i="1"/>
  <c r="AK6" i="1"/>
  <c r="AJ6" i="1"/>
  <c r="AI6" i="1"/>
  <c r="AH6" i="1"/>
  <c r="AG6" i="1"/>
  <c r="AD6" i="1"/>
  <c r="AA6" i="1"/>
  <c r="AB6" i="1" s="1"/>
  <c r="X6" i="1"/>
  <c r="W6" i="1"/>
  <c r="AP5" i="1"/>
  <c r="AO5" i="1"/>
  <c r="AN5" i="1"/>
  <c r="AM5" i="1"/>
  <c r="AL5" i="1"/>
  <c r="AK5" i="1"/>
  <c r="AJ5" i="1"/>
  <c r="AI5" i="1"/>
  <c r="AH5" i="1"/>
  <c r="AG5" i="1"/>
  <c r="AD5" i="1"/>
  <c r="AA5" i="1"/>
  <c r="AB5" i="1" s="1"/>
  <c r="X5" i="1"/>
  <c r="W5" i="1"/>
  <c r="AP4" i="1"/>
  <c r="AO4" i="1"/>
  <c r="AN4" i="1"/>
  <c r="AM4" i="1"/>
  <c r="AL4" i="1"/>
  <c r="AK4" i="1"/>
  <c r="AJ4" i="1"/>
  <c r="AI4" i="1"/>
  <c r="AH4" i="1"/>
  <c r="AG4" i="1"/>
  <c r="AD4" i="1"/>
  <c r="AA4" i="1"/>
  <c r="AB4" i="1" s="1"/>
  <c r="X4" i="1"/>
  <c r="W4" i="1"/>
  <c r="AP3" i="1"/>
  <c r="AO3" i="1"/>
  <c r="AN3" i="1"/>
  <c r="AM3" i="1"/>
  <c r="AL3" i="1"/>
  <c r="AK3" i="1"/>
  <c r="AJ3" i="1"/>
  <c r="AI3" i="1"/>
  <c r="AH3" i="1"/>
  <c r="AG3" i="1"/>
  <c r="AD3" i="1"/>
  <c r="AA3" i="1"/>
  <c r="AB3" i="1" s="1"/>
  <c r="X3" i="1"/>
  <c r="W3" i="1"/>
  <c r="AL2" i="1"/>
  <c r="AJ2" i="1" l="1"/>
  <c r="X2" i="1" l="1"/>
  <c r="AD2" i="1" l="1"/>
  <c r="AH2" i="1" l="1"/>
  <c r="AN2" i="1" l="1"/>
  <c r="AK2" i="1" l="1"/>
  <c r="AI2" i="1"/>
  <c r="AP2" i="1"/>
  <c r="AO2" i="1"/>
  <c r="AM2" i="1"/>
  <c r="AG2" i="1"/>
  <c r="W2" i="1" l="1"/>
  <c r="AA2" i="1" l="1"/>
  <c r="AB2" i="1" s="1"/>
  <c r="X1" i="1" l="1"/>
</calcChain>
</file>

<file path=xl/sharedStrings.xml><?xml version="1.0" encoding="utf-8"?>
<sst xmlns="http://schemas.openxmlformats.org/spreadsheetml/2006/main" count="558" uniqueCount="340">
  <si>
    <t>ID_SERV</t>
  </si>
  <si>
    <t>TIPO_INFO</t>
  </si>
  <si>
    <t>RUN</t>
  </si>
  <si>
    <t>DV</t>
  </si>
  <si>
    <t>MES</t>
  </si>
  <si>
    <t>DA</t>
  </si>
  <si>
    <t>PP</t>
  </si>
  <si>
    <t>FA</t>
  </si>
  <si>
    <t>FL</t>
  </si>
  <si>
    <t>DC</t>
  </si>
  <si>
    <t>PSR</t>
  </si>
  <si>
    <t>REEMPLAZO</t>
  </si>
  <si>
    <t>CODIGO</t>
  </si>
  <si>
    <t>MINISTERIO</t>
  </si>
  <si>
    <t>NOMBRE SERVICIO</t>
  </si>
  <si>
    <t>NOMBRE PROGRAMA</t>
  </si>
  <si>
    <t>Poder Judicial</t>
  </si>
  <si>
    <t>MINISTERIO DE EDUCACIÓN</t>
  </si>
  <si>
    <t>Ministerio Público</t>
  </si>
  <si>
    <t>Validar DV</t>
  </si>
  <si>
    <t>NOMBRES</t>
  </si>
  <si>
    <t>Descripción</t>
  </si>
  <si>
    <t>Código</t>
  </si>
  <si>
    <t>Enero</t>
  </si>
  <si>
    <t>01</t>
  </si>
  <si>
    <t>Febrero</t>
  </si>
  <si>
    <t>02</t>
  </si>
  <si>
    <t>Marzo</t>
  </si>
  <si>
    <t>03</t>
  </si>
  <si>
    <t>Abril</t>
  </si>
  <si>
    <t>04</t>
  </si>
  <si>
    <t>Mayo</t>
  </si>
  <si>
    <t>05</t>
  </si>
  <si>
    <t>Junio</t>
  </si>
  <si>
    <t>06</t>
  </si>
  <si>
    <t>Julio</t>
  </si>
  <si>
    <t>07</t>
  </si>
  <si>
    <t>Agosto</t>
  </si>
  <si>
    <t>08</t>
  </si>
  <si>
    <t>Septiembre</t>
  </si>
  <si>
    <t>09</t>
  </si>
  <si>
    <t>Octubre</t>
  </si>
  <si>
    <t>10</t>
  </si>
  <si>
    <t>Noviembre</t>
  </si>
  <si>
    <t>11</t>
  </si>
  <si>
    <t>Diciembre</t>
  </si>
  <si>
    <t>12</t>
  </si>
  <si>
    <t>TABLA N°15</t>
  </si>
  <si>
    <t>Mes</t>
  </si>
  <si>
    <t>TABLA N°04</t>
  </si>
  <si>
    <t>Sistema de Remuneraciones</t>
  </si>
  <si>
    <t>EUS D.L N°249, DE 1974.</t>
  </si>
  <si>
    <t>Ley N°19.664 (Servicios de Salud).</t>
  </si>
  <si>
    <t>Personal área salud, Ley N°15.076.</t>
  </si>
  <si>
    <t>Fiscalizadores D.L N°3.551, de 1981.</t>
  </si>
  <si>
    <t>Poder Judicial D.L N°3.058 de 1979.</t>
  </si>
  <si>
    <t>Congreso Nacional, Ley N°18.918.</t>
  </si>
  <si>
    <t>Ministerio Público, Ley N°19.640.</t>
  </si>
  <si>
    <t>Entidades D.L. N°1.953, art. 9°, de 1977.</t>
  </si>
  <si>
    <t>D.F.L. N° 29, N° 30 y N° 31, todos de 2001 (Establecimientos de Salud Experimentales).</t>
  </si>
  <si>
    <t>Escala de las FFAA y de Orden y Seguridad Pública (D.F.L. N°1/1997 y D.F.L. N°2/1968).</t>
  </si>
  <si>
    <t>Código del Trabajo.</t>
  </si>
  <si>
    <t>Honorarios a suma alzada</t>
  </si>
  <si>
    <t>TABLA N°06</t>
  </si>
  <si>
    <t>Estamento según Sistema de Remuneraciones</t>
  </si>
  <si>
    <t>Servicios afectos a EUS, DL 1953, FFAA, Código del trabajo, Poder Legislativo</t>
  </si>
  <si>
    <t>10-40-60-70</t>
  </si>
  <si>
    <t>Personal nombrado como Autoridad de Gobierno (Presidente, Ministros, Subsecretarios, Intendentes, etc.).</t>
  </si>
  <si>
    <t>AUT. DE GOB.</t>
  </si>
  <si>
    <t>Jefe Superior del Servicio informante.</t>
  </si>
  <si>
    <t>JEFE SUP. DE SERVICIO</t>
  </si>
  <si>
    <t>Personal nombrado o contratado para desempeñarse como Directivo.</t>
  </si>
  <si>
    <t>DIRECTIVO</t>
  </si>
  <si>
    <t>Personal nombrado o contratado para desempeñarse en funciones profesionales.</t>
  </si>
  <si>
    <t>PROFESIONAL</t>
  </si>
  <si>
    <t>Personal nombrado o contratado para desempeñarse en funciones técnicas.</t>
  </si>
  <si>
    <t>TÉCNICO</t>
  </si>
  <si>
    <t>Personal nombrado o contratado para desempeñarse en funciones administrativas.</t>
  </si>
  <si>
    <t>ADMINISTRATIVO</t>
  </si>
  <si>
    <t>Personal nombrado o contratado para desempeñarse en funciones auxiliares.</t>
  </si>
  <si>
    <t>AUXILIAR</t>
  </si>
  <si>
    <t>Personal afecto a leyes Nos. 15.076 y 19.664</t>
  </si>
  <si>
    <t>11-12</t>
  </si>
  <si>
    <t>Personal afecto a las leyes Nos. 15.076 y 19.664.</t>
  </si>
  <si>
    <t>PERSONAL MÉDICO</t>
  </si>
  <si>
    <t>Jefe Superior del Servicio informante (personal de la escala B-C).</t>
  </si>
  <si>
    <t>Personal de la escala B-C nombrado para desempeñarse como Directivo.</t>
  </si>
  <si>
    <t>Personal de la escala B-C nombrado o contratado para desempeñarse en funciones profesionales.</t>
  </si>
  <si>
    <t>Personal de la escala B-C nombrado o contratado para desempeñarse en funciones técnicas.</t>
  </si>
  <si>
    <t>Personal de la escala B-C nombrado o contratado para desempeñarse en funciones administrativas.</t>
  </si>
  <si>
    <t>Personal de la escala B-C nombrado o contratado para desempeñarse en funciones auxiliares.</t>
  </si>
  <si>
    <t>Profesionales funcionarios Escala A.</t>
  </si>
  <si>
    <t>Fiscalizadores</t>
  </si>
  <si>
    <t>Personal nombrado o contratado para desempeñarse en funciones fiscalizadoras.</t>
  </si>
  <si>
    <t>FISCALIZADOR</t>
  </si>
  <si>
    <t>Personal nombrado o contratado para desempeñarse en funciones de jefatura.</t>
  </si>
  <si>
    <t>JEFATURA</t>
  </si>
  <si>
    <t>Personal del Escalafón Superior.</t>
  </si>
  <si>
    <t>ESC. SUPERIOR</t>
  </si>
  <si>
    <t>Personal que se desempeña en el escalafón de Asistentes Sociales.</t>
  </si>
  <si>
    <t>ASISTENTES SOCIALES</t>
  </si>
  <si>
    <t>Personal del Escalafón de Empleados.</t>
  </si>
  <si>
    <t>ESC. EMPLEADOS</t>
  </si>
  <si>
    <t>Personal nombrado o contratado para desempeñarse como Fiscal.</t>
  </si>
  <si>
    <t>FISCAL</t>
  </si>
  <si>
    <t>Personal fuera de dotación de cualquier institución</t>
  </si>
  <si>
    <t>Personal cuya función se puede asimilar a la Directiva.</t>
  </si>
  <si>
    <t>Personal cuya función se puede asimilar a la profesional.</t>
  </si>
  <si>
    <t>Personal cuya función se puede asimilar a la fiscalizadora.</t>
  </si>
  <si>
    <t>Personal cuya función se puede asimilar a la técnica.</t>
  </si>
  <si>
    <t>Personal cuya función se puede asimilar a la de jefatura.</t>
  </si>
  <si>
    <t>Personal cuya función se puede asimilar a la administrativa.</t>
  </si>
  <si>
    <t>Personal cuya función se puede asimilar a la auxiliar.</t>
  </si>
  <si>
    <t>Personal cuya función se puede asimilar a la del personal médico.</t>
  </si>
  <si>
    <t>SIST_REM</t>
  </si>
  <si>
    <t>ESTAMENTO</t>
  </si>
  <si>
    <t>DCC</t>
  </si>
  <si>
    <t>NOMBRE DE SERVICIO</t>
  </si>
  <si>
    <t>SEXO</t>
  </si>
  <si>
    <t>MA</t>
  </si>
  <si>
    <t>MATRIZ BASE</t>
  </si>
  <si>
    <t>Matriz Base</t>
  </si>
  <si>
    <t>D</t>
  </si>
  <si>
    <t>H</t>
  </si>
  <si>
    <t>S</t>
  </si>
  <si>
    <t>C</t>
  </si>
  <si>
    <t>TABLA N°27</t>
  </si>
  <si>
    <t>Persona con un cargo en la dotación del servicio, en funciones a la fecha de corte del informe, que fue declarada en la matriz D correspondiente.</t>
  </si>
  <si>
    <t>Persona que desempeña una suplencia o reemplazo fuera de dotación, y se encuentra en funciones a la fecha de corte del informe, que fue declarada en la matriz S correspondiente.</t>
  </si>
  <si>
    <t>Persona que desempeña otro cargo fuera de dotación y se encuentra en funciones a la fecha de corte del informe, que fue declarada en la matriz H correspondiente.</t>
  </si>
  <si>
    <t>Persona que desempeñó un cargo de la dotación o fuera de dotación y que cesó durante el período informado, siendo declarada en la matriz C correspondiente</t>
  </si>
  <si>
    <t>Persona que se desempeña o desempeñó en comisión de servicio en la institución informante durante el período.</t>
  </si>
  <si>
    <t>CS</t>
  </si>
  <si>
    <t>Persona que durante el período informado guardó reserva de su cargo titular, para desempeñarse en otro cargo fuera de la institución informante, según situación a la fecha de cierre del informe.</t>
  </si>
  <si>
    <t>CR</t>
  </si>
  <si>
    <r>
      <rPr>
        <b/>
        <sz val="10"/>
        <color indexed="12"/>
        <rFont val="Calibri"/>
        <family val="2"/>
      </rPr>
      <t>Formato Texto</t>
    </r>
    <r>
      <rPr>
        <sz val="10"/>
        <rFont val="Calibri"/>
        <family val="2"/>
      </rPr>
      <t xml:space="preserve">
(Copiar U y pegar aquí como valores, luego copiar esta columna completa y pegar en columna B desde la Celda 2)</t>
    </r>
  </si>
  <si>
    <r>
      <rPr>
        <sz val="10"/>
        <rFont val="Calibri"/>
        <family val="2"/>
      </rPr>
      <t>Calcular</t>
    </r>
    <r>
      <rPr>
        <b/>
        <sz val="10"/>
        <rFont val="Calibri"/>
        <family val="2"/>
      </rPr>
      <t xml:space="preserve">
VALOR DV
</t>
    </r>
    <r>
      <rPr>
        <sz val="10"/>
        <rFont val="Calibri"/>
        <family val="2"/>
      </rPr>
      <t>Según RUN Ingresado</t>
    </r>
  </si>
  <si>
    <t>Profesionales de la Educación, Ley N°19.070</t>
  </si>
  <si>
    <t>Asistentes de la Educación, Ley 19.464</t>
  </si>
  <si>
    <t>Servicio Local de Educación Barrancas</t>
  </si>
  <si>
    <t>Servicio Local de Educación Puerto Cordillera</t>
  </si>
  <si>
    <t>091801</t>
  </si>
  <si>
    <t>091802</t>
  </si>
  <si>
    <t>091901</t>
  </si>
  <si>
    <t>091902</t>
  </si>
  <si>
    <t>092101</t>
  </si>
  <si>
    <t>Servicio Local de Educación Huasco</t>
  </si>
  <si>
    <t>092102</t>
  </si>
  <si>
    <t>092201</t>
  </si>
  <si>
    <t>Servicio Local de Educación Costa Araucanía</t>
  </si>
  <si>
    <t>092202</t>
  </si>
  <si>
    <t>092301</t>
  </si>
  <si>
    <t>Servicio Local de Educación Chinchorro</t>
  </si>
  <si>
    <t>092302</t>
  </si>
  <si>
    <t>092401</t>
  </si>
  <si>
    <t>092402</t>
  </si>
  <si>
    <t>092501</t>
  </si>
  <si>
    <t>092502</t>
  </si>
  <si>
    <t>Personal nombrado o contratado para desempeñarse en funciones profesores</t>
  </si>
  <si>
    <t>PROFESOR</t>
  </si>
  <si>
    <t>Personal nombrado o contratado para desempeñarse en funciones técnicos</t>
  </si>
  <si>
    <t xml:space="preserve">Profesor </t>
  </si>
  <si>
    <t>PROF_PED</t>
  </si>
  <si>
    <t>Tecnico</t>
  </si>
  <si>
    <t>TEC_PED</t>
  </si>
  <si>
    <t>Sistema de servicios locales</t>
  </si>
  <si>
    <t>Servicio Local de Educación Gabriela Mistral</t>
  </si>
  <si>
    <t>092601</t>
  </si>
  <si>
    <t>Servicio Local de Educación Atacama</t>
  </si>
  <si>
    <t>092701</t>
  </si>
  <si>
    <t>Servicio Local de Educación Valparaíso</t>
  </si>
  <si>
    <t>092801</t>
  </si>
  <si>
    <t>Servicio Local de Educación Colchagua</t>
  </si>
  <si>
    <t>092901</t>
  </si>
  <si>
    <t>Servicio Local de Educación Llanquihue</t>
  </si>
  <si>
    <t>Personal nombrado o contratado para desempeñarse como Educador de Párvulo en jardines infantiles dependientes de los SLE</t>
  </si>
  <si>
    <t>Personal nombrado o contratado para desempeñarse como técnico en párvulo en jardines infantiles dependientes de los SLE</t>
  </si>
  <si>
    <t>Personal nombrado o contratado para desempeñarse como profesionales de gestion en jardines infantiles dependientes de la JUNJI</t>
  </si>
  <si>
    <t>PROF_GESTION</t>
  </si>
  <si>
    <t>Personal nombrado o contratado para desempeñarse como profesionales encargados de supervision en jardines infantiles dependientes de la JUNJI</t>
  </si>
  <si>
    <t>PROF_SUPER</t>
  </si>
  <si>
    <t>13</t>
  </si>
  <si>
    <t>Año anterior</t>
  </si>
  <si>
    <t>092602</t>
  </si>
  <si>
    <t>092702</t>
  </si>
  <si>
    <t>092802</t>
  </si>
  <si>
    <t>092902</t>
  </si>
  <si>
    <t>093001</t>
  </si>
  <si>
    <t>Servicio Local de Educación Iquique</t>
  </si>
  <si>
    <t>093101</t>
  </si>
  <si>
    <t>093201</t>
  </si>
  <si>
    <t>Servicio Local de Educación Maule Costa</t>
  </si>
  <si>
    <t>093301</t>
  </si>
  <si>
    <t>Servicio Local de Educación Punilla Cordillera</t>
  </si>
  <si>
    <t>093401</t>
  </si>
  <si>
    <t>Servicio Local de Educación Aysén</t>
  </si>
  <si>
    <t>093501</t>
  </si>
  <si>
    <t>Servicio Local de Educación Magallanes</t>
  </si>
  <si>
    <t>093601</t>
  </si>
  <si>
    <t>Servicio Local de Educación Tamarugal</t>
  </si>
  <si>
    <t>093701</t>
  </si>
  <si>
    <t>Servicio Local de Educación Elqui</t>
  </si>
  <si>
    <t>093801</t>
  </si>
  <si>
    <t>Servicio Local de Educación Costa Central</t>
  </si>
  <si>
    <t>093901</t>
  </si>
  <si>
    <t>Servicio Local de Educación Marga Marga</t>
  </si>
  <si>
    <t>094001</t>
  </si>
  <si>
    <t>Servicio Local de Educación Los Libertadores</t>
  </si>
  <si>
    <t>094101</t>
  </si>
  <si>
    <t>Servicio Local de Educación Santa Rosa</t>
  </si>
  <si>
    <t>094201</t>
  </si>
  <si>
    <t>Servicio Local de Educación Santa Corina</t>
  </si>
  <si>
    <t>094301</t>
  </si>
  <si>
    <t>Servicio Local de Educación del Pino</t>
  </si>
  <si>
    <t>094401</t>
  </si>
  <si>
    <t>Servicio Local de Educación Andalién Costa</t>
  </si>
  <si>
    <t>094501</t>
  </si>
  <si>
    <t>Servicio Local de Educación Valdivia</t>
  </si>
  <si>
    <t>Gastos Administrativos Barrancas</t>
  </si>
  <si>
    <t>Servicio Educativo Barrancas</t>
  </si>
  <si>
    <t>Gastos Administrativos Puerto Cordillera</t>
  </si>
  <si>
    <t>Servicio Educativo Puerto Cordillera</t>
  </si>
  <si>
    <t>Gastos Administrativos Huasco</t>
  </si>
  <si>
    <t>Servicio Educativo Huasco</t>
  </si>
  <si>
    <t>Gastos Administrativos Costa Araucanía</t>
  </si>
  <si>
    <t>Servicio Educativo Costa Araucanía</t>
  </si>
  <si>
    <t>Gastos Administrativos Chinchorro</t>
  </si>
  <si>
    <t>Servicio Educativo Chinchorro</t>
  </si>
  <si>
    <t>Gastos Administrativos Gabriela Mistral</t>
  </si>
  <si>
    <t>Servicio Educativo Gabriela Mistral</t>
  </si>
  <si>
    <t>Servicio Local de Educación Andalién Sur</t>
  </si>
  <si>
    <t>Gastos Administrativos Andalién Sur</t>
  </si>
  <si>
    <t>Servicio Educativo Andalien Sur</t>
  </si>
  <si>
    <t>Gastos Administrativos Atacama</t>
  </si>
  <si>
    <t>Servicio Educativo Atacama</t>
  </si>
  <si>
    <t>Gastos Administrativos Valparaiso</t>
  </si>
  <si>
    <t>Servicio Educativo Valparaíso</t>
  </si>
  <si>
    <t>Gastos Administrativos Colchagua</t>
  </si>
  <si>
    <t>Servicio Educativo Colchagua</t>
  </si>
  <si>
    <t>Gastos Administrativos Llanquihue</t>
  </si>
  <si>
    <t>Servicio Educativo Llanquihue</t>
  </si>
  <si>
    <t>Gastos Administrativos Iquique</t>
  </si>
  <si>
    <t>093002</t>
  </si>
  <si>
    <t>Servicio Educativo Iquique</t>
  </si>
  <si>
    <t>Servicio Local de Educación Licancabur</t>
  </si>
  <si>
    <t>Gastos Administrativos Licancabur</t>
  </si>
  <si>
    <t>093102</t>
  </si>
  <si>
    <t>Servicio Educativo Licancabur</t>
  </si>
  <si>
    <t>Gastos Administrativos Maule Costa</t>
  </si>
  <si>
    <t>093202</t>
  </si>
  <si>
    <t>Servicio Educativo Maule Costa</t>
  </si>
  <si>
    <t>Gastos Administrativos Punilla Cordillera</t>
  </si>
  <si>
    <t>093302</t>
  </si>
  <si>
    <t>Servicio Educativo Punilla Cordillera</t>
  </si>
  <si>
    <t>Gastos Administrativos Aysén</t>
  </si>
  <si>
    <t>093402</t>
  </si>
  <si>
    <t>Servicio Educativo Aysén</t>
  </si>
  <si>
    <t>Gastos Administrativos Magallanes</t>
  </si>
  <si>
    <t>093502</t>
  </si>
  <si>
    <t>Servicio Educativo Magallanes</t>
  </si>
  <si>
    <t>Gastos Administrativos Tamarugal</t>
  </si>
  <si>
    <t>Gastos Administrativos Elqui</t>
  </si>
  <si>
    <t>Gastos Administrativos Costa Central</t>
  </si>
  <si>
    <t>Gastos Administrativos Marga Marga</t>
  </si>
  <si>
    <t>Gastos Administrativos Los Libertadores</t>
  </si>
  <si>
    <t>Gastos Administrativos Santa Rosa</t>
  </si>
  <si>
    <t>Gastos Administrativos Santa Corina</t>
  </si>
  <si>
    <t>Gastos Administrativos del Pino</t>
  </si>
  <si>
    <t>Gastos Administrativos Andalién Costa</t>
  </si>
  <si>
    <t>Gastos Administrativos Valdivia</t>
  </si>
  <si>
    <t>094601</t>
  </si>
  <si>
    <t>Servicio Local de Educación Antofagasta</t>
  </si>
  <si>
    <t>Gastos Administrativos Antofagasta</t>
  </si>
  <si>
    <t>094701</t>
  </si>
  <si>
    <t>Servicio Local de Educación Aconcagua</t>
  </si>
  <si>
    <t>Gastos Administrativos Aconcagua</t>
  </si>
  <si>
    <t>094801</t>
  </si>
  <si>
    <t>Servicio Local de Educación Los Andes</t>
  </si>
  <si>
    <t>Gastos Administrativos Los Andes</t>
  </si>
  <si>
    <t>094901</t>
  </si>
  <si>
    <t>Servicio Local de Educación Petorca</t>
  </si>
  <si>
    <t>Gastos Administrativos Petorca</t>
  </si>
  <si>
    <t>095001</t>
  </si>
  <si>
    <t>Servicio Local de Educación Los Parques</t>
  </si>
  <si>
    <t>Gastos Administrativos Los Parques</t>
  </si>
  <si>
    <t>095101</t>
  </si>
  <si>
    <t>Servicio Local de Educación Santiago Centro</t>
  </si>
  <si>
    <t>Gastos Administrativos Santiago Centro</t>
  </si>
  <si>
    <t>095201</t>
  </si>
  <si>
    <t>Servicio Local de Educación Los Álamos</t>
  </si>
  <si>
    <t>Gastos Administrativos Los Álamos</t>
  </si>
  <si>
    <t>095301</t>
  </si>
  <si>
    <t>Servicio Local de Educación Valle Cachapoal</t>
  </si>
  <si>
    <t>Gastos Administrativos Valle Cachapoal</t>
  </si>
  <si>
    <t>095401</t>
  </si>
  <si>
    <t>Servicio Local de Educación Puelche</t>
  </si>
  <si>
    <t>Gastos Administrativos Puelche</t>
  </si>
  <si>
    <t>095501</t>
  </si>
  <si>
    <t>Servicio Local de Educación Valle Diguillín</t>
  </si>
  <si>
    <t>Gastos Administrativos Valle Diguillín</t>
  </si>
  <si>
    <t>095601</t>
  </si>
  <si>
    <t>Servicio Local de Educación Chiloé</t>
  </si>
  <si>
    <t>Gastos Administrativos Chiloé</t>
  </si>
  <si>
    <t>OBSERVACIONES</t>
  </si>
  <si>
    <t>094002</t>
  </si>
  <si>
    <t>Servicio Educativo Los Libertadores</t>
  </si>
  <si>
    <t>094102</t>
  </si>
  <si>
    <t>Servicio Educativo Santa Rosa</t>
  </si>
  <si>
    <t>094202</t>
  </si>
  <si>
    <t>Servicio Educativo Santa Corina</t>
  </si>
  <si>
    <t>094302</t>
  </si>
  <si>
    <t>Servicio Educativo del Pino</t>
  </si>
  <si>
    <t>094402</t>
  </si>
  <si>
    <t>Servicio Educativo Andalién Costa</t>
  </si>
  <si>
    <t>094502</t>
  </si>
  <si>
    <t>Servicio Educativo Valdivia</t>
  </si>
  <si>
    <t>095602</t>
  </si>
  <si>
    <t>Servicio Educativo Chiloé</t>
  </si>
  <si>
    <t>095701</t>
  </si>
  <si>
    <t>Servicio Local de Educación Litoral</t>
  </si>
  <si>
    <t>095801</t>
  </si>
  <si>
    <t>Servicio Local de Educación Hanga Roa</t>
  </si>
  <si>
    <t>095901</t>
  </si>
  <si>
    <t>Servicio Local de Educación La Quebrada</t>
  </si>
  <si>
    <t>096001</t>
  </si>
  <si>
    <t>Servicio Local de Educación Talagante</t>
  </si>
  <si>
    <t>096101</t>
  </si>
  <si>
    <t>Servicio Local de Educación Manquehue</t>
  </si>
  <si>
    <t>096201</t>
  </si>
  <si>
    <t>Servicio Local de Educación Costa Colchagua</t>
  </si>
  <si>
    <t>096301</t>
  </si>
  <si>
    <t>Servicio Local de Educación Los Cerezos</t>
  </si>
  <si>
    <t>096401</t>
  </si>
  <si>
    <t>Servicio Local de Educación Maule Valle</t>
  </si>
  <si>
    <t>096501</t>
  </si>
  <si>
    <t>Servicio Local de Educación Los Copihues</t>
  </si>
  <si>
    <t>096601</t>
  </si>
  <si>
    <t>Servicio Local de Educación Reloncaví</t>
  </si>
  <si>
    <t>APELLIDO_1</t>
  </si>
  <si>
    <t>APELLIDO_2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</si>
</sst>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Lucida Sans Unicode"/>
      <family val="2"/>
    </font>
    <font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entury Gothic"/>
      <family val="2"/>
    </font>
    <font>
      <b/>
      <sz val="10"/>
      <color rgb="FF0000CC"/>
      <name val="Calibri"/>
      <family val="2"/>
    </font>
    <font>
      <sz val="10"/>
      <name val="Calibri"/>
      <family val="2"/>
    </font>
    <font>
      <b/>
      <sz val="10"/>
      <color indexed="12"/>
      <name val="Calibri"/>
      <family val="2"/>
    </font>
    <font>
      <b/>
      <sz val="1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entury Gothic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6" fillId="0" borderId="0" xfId="0" applyFont="1"/>
    <xf numFmtId="0" fontId="8" fillId="0" borderId="3" xfId="0" applyFont="1" applyBorder="1" applyAlignment="1">
      <alignment horizontal="justify" vertical="top" wrapText="1"/>
    </xf>
    <xf numFmtId="0" fontId="8" fillId="3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49" fontId="6" fillId="3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" xfId="5" applyFont="1" applyBorder="1" applyAlignment="1">
      <alignment vertical="center"/>
    </xf>
    <xf numFmtId="0" fontId="8" fillId="3" borderId="4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0" borderId="3" xfId="5" applyFont="1" applyBorder="1" applyAlignment="1">
      <alignment vertical="center"/>
    </xf>
    <xf numFmtId="0" fontId="8" fillId="0" borderId="0" xfId="5" applyFont="1" applyAlignment="1">
      <alignment horizontal="justify" vertical="center"/>
    </xf>
    <xf numFmtId="0" fontId="4" fillId="0" borderId="0" xfId="5" applyAlignment="1">
      <alignment vertical="center"/>
    </xf>
    <xf numFmtId="0" fontId="8" fillId="2" borderId="1" xfId="5" applyFont="1" applyFill="1" applyBorder="1" applyAlignment="1">
      <alignment vertical="center" wrapText="1"/>
    </xf>
    <xf numFmtId="0" fontId="8" fillId="2" borderId="5" xfId="5" applyFont="1" applyFill="1" applyBorder="1" applyAlignment="1">
      <alignment vertical="center" wrapText="1"/>
    </xf>
    <xf numFmtId="0" fontId="6" fillId="0" borderId="6" xfId="5" applyFont="1" applyBorder="1" applyAlignment="1">
      <alignment vertical="center" wrapText="1"/>
    </xf>
    <xf numFmtId="0" fontId="6" fillId="0" borderId="3" xfId="5" applyFont="1" applyBorder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justify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9" fillId="0" borderId="5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8" fillId="0" borderId="0" xfId="0" applyFont="1"/>
    <xf numFmtId="0" fontId="6" fillId="0" borderId="5" xfId="0" applyFont="1" applyBorder="1" applyAlignment="1">
      <alignment horizontal="justify" vertical="top" wrapText="1"/>
    </xf>
    <xf numFmtId="49" fontId="6" fillId="3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8" fillId="6" borderId="1" xfId="5" applyFont="1" applyFill="1" applyBorder="1" applyAlignment="1">
      <alignment vertical="center" wrapText="1"/>
    </xf>
    <xf numFmtId="0" fontId="8" fillId="6" borderId="5" xfId="5" applyFont="1" applyFill="1" applyBorder="1" applyAlignment="1">
      <alignment vertical="center" wrapText="1"/>
    </xf>
    <xf numFmtId="0" fontId="8" fillId="6" borderId="1" xfId="5" applyFont="1" applyFill="1" applyBorder="1" applyAlignment="1">
      <alignment vertical="center"/>
    </xf>
    <xf numFmtId="0" fontId="8" fillId="6" borderId="5" xfId="5" applyFont="1" applyFill="1" applyBorder="1" applyAlignment="1">
      <alignment vertical="center"/>
    </xf>
    <xf numFmtId="0" fontId="8" fillId="6" borderId="3" xfId="5" applyFont="1" applyFill="1" applyBorder="1" applyAlignment="1">
      <alignment vertical="center" wrapText="1"/>
    </xf>
    <xf numFmtId="0" fontId="8" fillId="6" borderId="4" xfId="5" applyFont="1" applyFill="1" applyBorder="1" applyAlignment="1">
      <alignment horizontal="center" vertical="center" wrapText="1"/>
    </xf>
    <xf numFmtId="0" fontId="8" fillId="6" borderId="5" xfId="5" applyFont="1" applyFill="1" applyBorder="1" applyAlignment="1">
      <alignment horizontal="center" vertical="center"/>
    </xf>
    <xf numFmtId="0" fontId="8" fillId="6" borderId="5" xfId="5" quotePrefix="1" applyFont="1" applyFill="1" applyBorder="1" applyAlignment="1">
      <alignment horizontal="center" vertical="center"/>
    </xf>
    <xf numFmtId="0" fontId="1" fillId="0" borderId="6" xfId="5" applyFont="1" applyBorder="1" applyAlignment="1">
      <alignment vertical="center" wrapText="1"/>
    </xf>
    <xf numFmtId="0" fontId="1" fillId="0" borderId="3" xfId="5" applyFont="1" applyBorder="1" applyAlignment="1">
      <alignment vertical="center" wrapText="1"/>
    </xf>
    <xf numFmtId="0" fontId="6" fillId="0" borderId="4" xfId="5" applyFont="1" applyBorder="1" applyAlignment="1">
      <alignment vertical="center" wrapText="1"/>
    </xf>
    <xf numFmtId="0" fontId="12" fillId="0" borderId="4" xfId="0" applyFont="1" applyBorder="1" applyAlignment="1">
      <alignment horizontal="left" vertical="top" wrapText="1"/>
    </xf>
    <xf numFmtId="0" fontId="8" fillId="6" borderId="1" xfId="6" applyFont="1" applyFill="1" applyBorder="1" applyAlignment="1">
      <alignment vertical="center"/>
    </xf>
    <xf numFmtId="0" fontId="8" fillId="6" borderId="5" xfId="6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vertical="top" wrapText="1"/>
    </xf>
    <xf numFmtId="0" fontId="10" fillId="6" borderId="2" xfId="0" applyFont="1" applyFill="1" applyBorder="1" applyAlignment="1">
      <alignment vertical="top" wrapText="1"/>
    </xf>
    <xf numFmtId="0" fontId="20" fillId="6" borderId="1" xfId="5" applyFont="1" applyFill="1" applyBorder="1" applyAlignment="1">
      <alignment vertical="center"/>
    </xf>
    <xf numFmtId="0" fontId="20" fillId="6" borderId="5" xfId="5" applyFont="1" applyFill="1" applyBorder="1" applyAlignment="1">
      <alignment horizontal="center" vertical="center"/>
    </xf>
    <xf numFmtId="0" fontId="21" fillId="0" borderId="7" xfId="0" applyFont="1" applyBorder="1"/>
    <xf numFmtId="49" fontId="1" fillId="0" borderId="0" xfId="0" applyNumberFormat="1" applyFont="1"/>
    <xf numFmtId="1" fontId="6" fillId="0" borderId="0" xfId="0" applyNumberFormat="1" applyFont="1"/>
    <xf numFmtId="164" fontId="6" fillId="0" borderId="0" xfId="0" applyNumberFormat="1" applyFont="1"/>
    <xf numFmtId="0" fontId="9" fillId="0" borderId="3" xfId="5" applyFont="1" applyBorder="1" applyAlignment="1">
      <alignment vertical="center"/>
    </xf>
    <xf numFmtId="0" fontId="8" fillId="3" borderId="5" xfId="0" applyFont="1" applyFill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center"/>
    </xf>
    <xf numFmtId="0" fontId="22" fillId="0" borderId="7" xfId="0" applyFont="1" applyBorder="1" applyAlignment="1">
      <alignment vertical="center"/>
    </xf>
    <xf numFmtId="49" fontId="22" fillId="0" borderId="7" xfId="0" applyNumberFormat="1" applyFont="1" applyBorder="1" applyAlignment="1">
      <alignment vertical="center"/>
    </xf>
    <xf numFmtId="49" fontId="1" fillId="7" borderId="0" xfId="0" applyNumberFormat="1" applyFont="1" applyFill="1" applyAlignment="1">
      <alignment vertical="center"/>
    </xf>
    <xf numFmtId="1" fontId="1" fillId="0" borderId="0" xfId="0" applyNumberFormat="1" applyFont="1"/>
    <xf numFmtId="0" fontId="8" fillId="2" borderId="1" xfId="0" applyFont="1" applyFill="1" applyBorder="1" applyAlignment="1">
      <alignment horizontal="justify" vertical="top" wrapText="1"/>
    </xf>
    <xf numFmtId="0" fontId="8" fillId="2" borderId="2" xfId="0" applyFont="1" applyFill="1" applyBorder="1" applyAlignment="1">
      <alignment horizontal="justify" vertical="top" wrapText="1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3" xfId="4" xr:uid="{00000000-0005-0000-0000-000004000000}"/>
    <cellStyle name="Normal 4" xfId="5" xr:uid="{00000000-0005-0000-0000-000005000000}"/>
    <cellStyle name="Normal 4 10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P21"/>
  <sheetViews>
    <sheetView tabSelected="1" zoomScaleNormal="100" workbookViewId="0">
      <selection activeCell="D11" sqref="D11"/>
    </sheetView>
  </sheetViews>
  <sheetFormatPr baseColWidth="10" defaultColWidth="11.42578125" defaultRowHeight="12.75" x14ac:dyDescent="0.2"/>
  <cols>
    <col min="1" max="22" width="10.7109375" style="1" customWidth="1"/>
    <col min="23" max="23" width="12.42578125" style="1" customWidth="1"/>
    <col min="24" max="24" width="11.42578125" style="1" customWidth="1"/>
    <col min="25" max="25" width="40.42578125" style="1" customWidth="1"/>
    <col min="26" max="26" width="31.85546875" style="1" bestFit="1" customWidth="1"/>
    <col min="27" max="27" width="31" style="1" customWidth="1"/>
    <col min="28" max="28" width="17" style="1" customWidth="1"/>
    <col min="29" max="29" width="33.85546875" style="1" bestFit="1" customWidth="1"/>
    <col min="30" max="30" width="11.5703125" style="1" customWidth="1"/>
    <col min="31" max="31" width="15.7109375" style="1" customWidth="1"/>
    <col min="32" max="32" width="21.85546875" style="1" customWidth="1"/>
    <col min="33" max="39" width="11.42578125" style="1" customWidth="1"/>
    <col min="40" max="40" width="21.7109375" style="1" customWidth="1"/>
    <col min="41" max="41" width="11.42578125" style="1" customWidth="1"/>
    <col min="42" max="42" width="18.28515625" style="1" bestFit="1" customWidth="1"/>
    <col min="43" max="43" width="11.42578125" style="1" customWidth="1"/>
    <col min="44" max="16384" width="11.42578125" style="1"/>
  </cols>
  <sheetData>
    <row r="1" spans="1:42" customFormat="1" ht="54.75" customHeight="1" x14ac:dyDescent="0.25">
      <c r="A1" s="32" t="s">
        <v>1</v>
      </c>
      <c r="B1" s="32" t="s">
        <v>0</v>
      </c>
      <c r="C1" s="33" t="s">
        <v>2</v>
      </c>
      <c r="D1" s="33" t="s">
        <v>3</v>
      </c>
      <c r="E1" s="32" t="s">
        <v>338</v>
      </c>
      <c r="F1" s="32" t="s">
        <v>339</v>
      </c>
      <c r="G1" s="34" t="s">
        <v>20</v>
      </c>
      <c r="H1" s="34" t="s">
        <v>118</v>
      </c>
      <c r="I1" s="32" t="s">
        <v>120</v>
      </c>
      <c r="J1" s="34" t="s">
        <v>114</v>
      </c>
      <c r="K1" s="34" t="s">
        <v>115</v>
      </c>
      <c r="L1" s="34" t="s">
        <v>4</v>
      </c>
      <c r="M1" s="33" t="s">
        <v>5</v>
      </c>
      <c r="N1" s="33" t="s">
        <v>6</v>
      </c>
      <c r="O1" s="33" t="s">
        <v>7</v>
      </c>
      <c r="P1" s="33" t="s">
        <v>119</v>
      </c>
      <c r="Q1" s="33" t="s">
        <v>8</v>
      </c>
      <c r="R1" s="33" t="s">
        <v>9</v>
      </c>
      <c r="S1" s="33" t="s">
        <v>116</v>
      </c>
      <c r="T1" s="33" t="s">
        <v>10</v>
      </c>
      <c r="U1" s="33" t="s">
        <v>11</v>
      </c>
      <c r="V1" s="62" t="s">
        <v>303</v>
      </c>
      <c r="W1" s="22" t="s">
        <v>1</v>
      </c>
      <c r="X1" s="22" t="str">
        <f>IF(SUM($B$2:$B$4)&gt;COUNTA($B$2:$B$4),"Cambiar ID_SERV a Texto","OK ID_SERV")</f>
        <v>OK ID_SERV</v>
      </c>
      <c r="Y1" s="23" t="s">
        <v>135</v>
      </c>
      <c r="Z1" s="22" t="s">
        <v>117</v>
      </c>
      <c r="AA1" s="24" t="s">
        <v>136</v>
      </c>
      <c r="AB1" s="25" t="s">
        <v>19</v>
      </c>
      <c r="AC1" s="25" t="s">
        <v>118</v>
      </c>
      <c r="AD1" s="25" t="s">
        <v>120</v>
      </c>
      <c r="AE1" s="25" t="s">
        <v>114</v>
      </c>
      <c r="AF1" s="25" t="s">
        <v>115</v>
      </c>
      <c r="AG1" s="25" t="s">
        <v>4</v>
      </c>
      <c r="AH1" s="25" t="s">
        <v>5</v>
      </c>
      <c r="AI1" s="25" t="s">
        <v>6</v>
      </c>
      <c r="AJ1" s="25" t="s">
        <v>7</v>
      </c>
      <c r="AK1" s="25" t="s">
        <v>119</v>
      </c>
      <c r="AL1" s="25" t="s">
        <v>8</v>
      </c>
      <c r="AM1" s="25" t="s">
        <v>9</v>
      </c>
      <c r="AN1" s="25" t="s">
        <v>116</v>
      </c>
      <c r="AO1" s="25" t="s">
        <v>10</v>
      </c>
      <c r="AP1" s="25" t="s">
        <v>11</v>
      </c>
    </row>
    <row r="2" spans="1:42" x14ac:dyDescent="0.2">
      <c r="A2" s="54"/>
      <c r="B2" s="54"/>
      <c r="C2" s="55"/>
      <c r="E2" s="54"/>
      <c r="F2" s="54"/>
      <c r="G2" s="54"/>
      <c r="H2" s="54"/>
      <c r="I2" s="54"/>
      <c r="J2" s="63"/>
      <c r="K2" s="54"/>
      <c r="L2" s="54"/>
      <c r="M2" s="56"/>
      <c r="N2" s="55"/>
      <c r="O2" s="55"/>
      <c r="P2" s="55"/>
      <c r="Q2" s="55"/>
      <c r="R2" s="56"/>
      <c r="S2" s="55"/>
      <c r="T2" s="55"/>
      <c r="U2" s="54"/>
      <c r="V2" s="54"/>
      <c r="W2" s="6" t="str">
        <f>IF(A2="","Celda vacía",IF(A2="A","-","Revisar"))</f>
        <v>Celda vacía</v>
      </c>
      <c r="X2" s="6" t="str">
        <f>IF(B2="","Celda vacía",IF(LEN(B2)=4,REPLACE(B2,1,6,CONCATENATE("00",B2)),IF(LEN(B2)=5,REPLACE(B2,1,6,CONCATENATE("0",B2)),IF(LEN(B2)=6,REPLACE(B2,1,6,B2),IF(AND(LEN(B2)&gt;6,OR(LEFT(B2,4)="1202", LEFT(B2,4)="1703")),REPLACE(B2,1,LEN(B2),B2),"Revisar")))))</f>
        <v>Celda vacía</v>
      </c>
      <c r="Y2" s="7"/>
      <c r="Z2" s="8" t="str">
        <f t="shared" ref="Z2:Z21" si="0">IF(B2="","Celda vacía",IF(ISERROR(IF(B2="","",VLOOKUP(B2,Codigo,3,0))),"Corregir código de servicio, no corresponde a SLEP",IF(B2="","",VLOOKUP(B2,Codigo,3,0))))</f>
        <v>Celda vacía</v>
      </c>
      <c r="AA2" s="8" t="str">
        <f>IF(D2="","Celda vacía",IF(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10,"K",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)</f>
        <v>Celda vacía</v>
      </c>
      <c r="AB2" s="8" t="str">
        <f>IF(C2="","Celda vacía",IF(C2="E","-",IF(IF(AA2=11,0,IF(AA2=10,"K",AA2))=D2,"-","Corregir RUN")))</f>
        <v>Celda vacía</v>
      </c>
      <c r="AC2" s="8" t="str">
        <f>IF(H2="","Celda vacía",IF(OR(H2="M",H2="H",H2="X"),  IF(H2="M", "Identifica este registro como MUJER",  IF(H2="H","Identifica este registro como HOMBRE", IF(H2="X","Identifica este registro como NO BINARIO"))),  "Validar con Tabla N°01")   )</f>
        <v>Celda vacía</v>
      </c>
      <c r="AD2" s="8" t="str">
        <f t="shared" ref="AD2:AD21" si="1">IF(I2="","Celda vacía",IF(ISERROR(VLOOKUP(I2,Tabla_27_Matriz_Base,1,0)),"Revisar","-"))</f>
        <v>Celda vacía</v>
      </c>
      <c r="AE2" s="8" t="str">
        <f>IF(J2="","Celda vacía",IF(OR(J2=10,J2=13,J2=14,J2=15,J2=90),IF(OR(AND(RIGHT(B2,2)="01",J2=10),AND(RIGHT(B2,2)="02",OR(J2=13,J2=14,J2=15)),J2=90),"-","SIST_REM es inconsistente con ID_SERV"),"SIST_REM es inconsistente con ID_SERV"))</f>
        <v>Celda vacía</v>
      </c>
      <c r="AF2" s="8" t="str">
        <f>IF(K2="","Celda vacía",IF(OR(AND(J2=10,OR(K2="JEFE SUP. DE SERVICIO",K2="DIRECTIVO",K2="PROFESIONAL",K2="TÉCNICO",K2="ADMINISTRATIVO",K2="AUXILIAR")),AND(J2=13,OR(K2="DIRECTIVO",K2="PROFESIONAL",K2="PROFESOR")),AND(J2=14,OR(K2="PROFESIONAL",K2="TÉCNICO",K2="ADMINISTRATIVO",K2="AUXILIAR")),AND(J2=15,OR(K2="PROF_PED",K2="TEC_PED",K2="PROFESIONAL",K2="TÉCNICO",K2="ADMINISTRATIVO",K2="AUXILIAR")),AND(J2=90,OR(K2="PROF_PED",K2="TEC_PED",K2="PROFESIONAL",K2="DIRECTIVO",K2="PROFESOR",K2="TÉCNICO",K2="ADMINISTRATIVO",K2="AUXILIAR"))),"-","ESTAMENTO es inconsistente con SIST_REM"))</f>
        <v>Celda vacía</v>
      </c>
      <c r="AG2" s="8" t="str">
        <f t="shared" ref="AG2" si="2">IF(L2="","Celda vacía",IF(ISERROR(VLOOKUP(L2,Tabla_01_Mes,1,0)),"Revisar","-"))</f>
        <v>Celda vacía</v>
      </c>
      <c r="AH2" s="8" t="str">
        <f t="shared" ref="AH2" si="3">IF(M2="","Celda vacía",IF(K2="PERSONAL MÉDICO",IF(AND(M2&gt;=0,M2&lt;=12),"-","revisar"),IF(AND(M2&gt;=0,M2&lt;=10),"-","Revisar")))</f>
        <v>Celda vacía</v>
      </c>
      <c r="AI2" s="8" t="str">
        <f>IF(N2="","Celda vacía",IF(AND(N2&gt;=0,N2&lt;=5),"-","Revisar"))</f>
        <v>Celda vacía</v>
      </c>
      <c r="AJ2" s="8" t="str">
        <f>IF(O2="","Celda vacía",IF(AND(O2&gt;=0,O2&lt;=18),"-","Revisar"))</f>
        <v>Celda vacía</v>
      </c>
      <c r="AK2" s="8" t="str">
        <f>IF(P2="","Celda vacía",IF(AND(P2&gt;=0,P2&lt;=5),"-","Revisar"))</f>
        <v>Celda vacía</v>
      </c>
      <c r="AL2" s="8" t="str">
        <f>IF(Q2="","Celda vacía",IF(COUNTIF(A_Conversion!$B$116:$B$128,A!L2)&gt;0,IF(AND(Q2&gt;=0,Q2&lt;=VLOOKUP(L2,A_Conversion!$B$116:$C$127,2,0)),"-","Revisar días hábiles del mes"),"Revisar MES"))</f>
        <v>Celda vacía</v>
      </c>
      <c r="AM2" s="8" t="str">
        <f>IF(R2="","Celda vacía",IF(AND(R2&gt;=0,R2&lt;=200),"-","Revisar"))</f>
        <v>Celda vacía</v>
      </c>
      <c r="AN2" s="8" t="str">
        <f>IF(S2="","Celda vacía",IF(S2=0,"-",IF(OR(LEFT(B2,3)="162",LEFT(B2,3)="163",LEFT(B2,3)="164",LEFT(B2,3)="165"),IF(AND(S2&gt;=0,S2&lt;=20),"-","Revisar"),"No es Servicio de Salud")))</f>
        <v>Celda vacía</v>
      </c>
      <c r="AO2" s="8" t="str">
        <f>IF(T2="","Celda vacía",IF(AND(T2&gt;=0,T2&lt;=31),"-","Revisar"))</f>
        <v>Celda vacía</v>
      </c>
      <c r="AP2" s="8" t="str">
        <f>IF(U2="","Celda vacía",IF(OR(U2="S",U2="N"),"-","Revisar"))</f>
        <v>Celda vacía</v>
      </c>
    </row>
    <row r="3" spans="1:42" x14ac:dyDescent="0.2">
      <c r="A3" s="54"/>
      <c r="B3" s="54"/>
      <c r="C3" s="55"/>
      <c r="E3" s="54"/>
      <c r="F3" s="54"/>
      <c r="G3" s="54"/>
      <c r="H3" s="54"/>
      <c r="I3" s="54"/>
      <c r="J3" s="63"/>
      <c r="K3" s="54"/>
      <c r="L3" s="54"/>
      <c r="M3" s="56"/>
      <c r="N3" s="55"/>
      <c r="O3" s="55"/>
      <c r="P3" s="55"/>
      <c r="Q3" s="55"/>
      <c r="R3" s="56"/>
      <c r="S3" s="55"/>
      <c r="T3" s="55"/>
      <c r="U3" s="54"/>
      <c r="V3" s="54"/>
      <c r="W3" s="6" t="str">
        <f t="shared" ref="W3:W20" si="4">IF(A3="","Celda vacía",IF(A3="A","-","Revisar"))</f>
        <v>Celda vacía</v>
      </c>
      <c r="X3" s="6" t="str">
        <f t="shared" ref="X3:X20" si="5">IF(B3="","Celda vacía",IF(LEN(B3)=4,REPLACE(B3,1,6,CONCATENATE("00",B3)),IF(LEN(B3)=5,REPLACE(B3,1,6,CONCATENATE("0",B3)),IF(LEN(B3)=6,REPLACE(B3,1,6,B3),IF(AND(LEN(B3)&gt;6,OR(LEFT(B3,4)="1202", LEFT(B3,4)="1703")),REPLACE(B3,1,LEN(B3),B3),"Revisar")))))</f>
        <v>Celda vacía</v>
      </c>
      <c r="Y3" s="7"/>
      <c r="Z3" s="8" t="str">
        <f t="shared" si="0"/>
        <v>Celda vacía</v>
      </c>
      <c r="AA3" s="8" t="str">
        <f t="shared" ref="AA3:AA20" si="6">IF(D3="","Celda vacía",IF(IF(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=11,0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=10,"K",IF(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=11,0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))</f>
        <v>Celda vacía</v>
      </c>
      <c r="AB3" s="8" t="str">
        <f t="shared" ref="AB3:AB20" si="7">IF(C3="","Celda vacía",IF(C3="E","-",IF(IF(AA3=11,0,IF(AA3=10,"K",AA3))=D3,"-","Corregir RUN")))</f>
        <v>Celda vacía</v>
      </c>
      <c r="AC3" s="8" t="str">
        <f t="shared" ref="AC3:AC20" si="8">IF(H3="","Celda vacía",IF(OR(H3="M",H3="H",H3="X"),  IF(H3="M", "Identifica este registro como MUJER",  IF(H3="H","Identifica este registro como HOMBRE", IF(H3="X","Identifica este registro como NO BINARIO"))),  "Validar con Tabla N°01")   )</f>
        <v>Celda vacía</v>
      </c>
      <c r="AD3" s="8" t="str">
        <f t="shared" si="1"/>
        <v>Celda vacía</v>
      </c>
      <c r="AE3" s="8" t="str">
        <f t="shared" ref="AE3:AE21" si="9">IF(J3="","Celda vacía",IF(OR(J3=10,J3=13,J3=14,J3=15,J3=90),IF(OR(AND(RIGHT(B3,2)="01",J3=10),AND(RIGHT(B3,2)="02",OR(J3=13,J3=14,J3=15)),J3=90),"-","SIST_REM es inconsistente con ID_SERV"),"SIST_REM es inconsistente con ID_SERV"))</f>
        <v>Celda vacía</v>
      </c>
      <c r="AF3" s="8" t="str">
        <f t="shared" ref="AF3:AF21" si="10">IF(K3="","Celda vacía",IF(OR(AND(J3=10,OR(K3="JEFE SUP. DE SERVICIO",K3="DIRECTIVO",K3="PROFESIONAL",K3="TÉCNICO",K3="ADMINISTRATIVO",K3="AUXILIAR")),AND(J3=13,OR(K3="DIRECTIVO",K3="PROFESIONAL",K3="PROFESOR")),AND(J3=14,OR(K3="PROFESIONAL",K3="TÉCNICO",K3="ADMINISTRATIVO",K3="AUXILIAR")),AND(J3=15,OR(K3="PROF_PED",K3="TEC_PED",K3="PROFESIONAL",K3="TÉCNICO",K3="ADMINISTRATIVO",K3="AUXILIAR")),AND(J3=90,OR(K3="PROF_PED",K3="TEC_PED",K3="PROFESIONAL",K3="DIRECTIVO",K3="PROFESOR",K3="TÉCNICO",K3="ADMINISTRATIVO",K3="AUXILIAR"))),"-","ESTAMENTO es inconsistente con SIST_REM"))</f>
        <v>Celda vacía</v>
      </c>
      <c r="AG3" s="8" t="str">
        <f t="shared" ref="AG3:AG20" si="11">IF(L3="","Celda vacía",IF(ISERROR(VLOOKUP(L3,Tabla_01_Mes,1,0)),"Revisar","-"))</f>
        <v>Celda vacía</v>
      </c>
      <c r="AH3" s="8" t="str">
        <f t="shared" ref="AH3:AH20" si="12">IF(M3="","Celda vacía",IF(K3="PERSONAL MÉDICO",IF(AND(M3&gt;=0,M3&lt;=12),"-","revisar"),IF(AND(M3&gt;=0,M3&lt;=10),"-","Revisar")))</f>
        <v>Celda vacía</v>
      </c>
      <c r="AI3" s="8" t="str">
        <f t="shared" ref="AI3:AI20" si="13">IF(N3="","Celda vacía",IF(AND(N3&gt;=0,N3&lt;=5),"-","Revisar"))</f>
        <v>Celda vacía</v>
      </c>
      <c r="AJ3" s="8" t="str">
        <f t="shared" ref="AJ3:AJ20" si="14">IF(O3="","Celda vacía",IF(AND(O3&gt;=0,O3&lt;=18),"-","Revisar"))</f>
        <v>Celda vacía</v>
      </c>
      <c r="AK3" s="8" t="str">
        <f t="shared" ref="AK3:AK20" si="15">IF(P3="","Celda vacía",IF(AND(P3&gt;=0,P3&lt;=5),"-","Revisar"))</f>
        <v>Celda vacía</v>
      </c>
      <c r="AL3" s="8" t="str">
        <f>IF(Q3="","Celda vacía",IF(COUNTIF(A_Conversion!$B$116:$B$128,A!L3)&gt;0,IF(AND(Q3&gt;=0,Q3&lt;=VLOOKUP(L3,A_Conversion!$B$116:$C$127,2,0)),"-","Revisar días hábiles del mes"),"Revisar MES"))</f>
        <v>Celda vacía</v>
      </c>
      <c r="AM3" s="8" t="str">
        <f t="shared" ref="AM3:AM20" si="16">IF(R3="","Celda vacía",IF(AND(R3&gt;=0,R3&lt;=200),"-","Revisar"))</f>
        <v>Celda vacía</v>
      </c>
      <c r="AN3" s="8" t="str">
        <f t="shared" ref="AN3:AN20" si="17">IF(S3="","Celda vacía",IF(S3=0,"-",IF(OR(LEFT(B3,3)="162",LEFT(B3,3)="163",LEFT(B3,3)="164",LEFT(B3,3)="165"),IF(AND(S3&gt;=0,S3&lt;=20),"-","Revisar"),"No es Servicio de Salud")))</f>
        <v>Celda vacía</v>
      </c>
      <c r="AO3" s="8" t="str">
        <f t="shared" ref="AO3:AO20" si="18">IF(T3="","Celda vacía",IF(AND(T3&gt;=0,T3&lt;=31),"-","Revisar"))</f>
        <v>Celda vacía</v>
      </c>
      <c r="AP3" s="8" t="str">
        <f t="shared" ref="AP3:AP20" si="19">IF(U3="","Celda vacía",IF(OR(U3="S",U3="N"),"-","Revisar"))</f>
        <v>Celda vacía</v>
      </c>
    </row>
    <row r="4" spans="1:42" x14ac:dyDescent="0.2">
      <c r="A4" s="54"/>
      <c r="B4" s="54"/>
      <c r="C4" s="55"/>
      <c r="E4" s="54"/>
      <c r="F4" s="54"/>
      <c r="G4" s="54"/>
      <c r="H4" s="54"/>
      <c r="I4" s="54"/>
      <c r="J4" s="63"/>
      <c r="K4" s="54"/>
      <c r="L4" s="54"/>
      <c r="M4" s="56"/>
      <c r="N4" s="55"/>
      <c r="O4" s="55"/>
      <c r="P4" s="55"/>
      <c r="Q4" s="55"/>
      <c r="R4" s="56"/>
      <c r="S4" s="55"/>
      <c r="T4" s="55"/>
      <c r="U4" s="54"/>
      <c r="V4" s="54"/>
      <c r="W4" s="6" t="str">
        <f t="shared" si="4"/>
        <v>Celda vacía</v>
      </c>
      <c r="X4" s="6" t="str">
        <f t="shared" si="5"/>
        <v>Celda vacía</v>
      </c>
      <c r="Y4" s="7"/>
      <c r="Z4" s="8" t="str">
        <f t="shared" si="0"/>
        <v>Celda vacía</v>
      </c>
      <c r="AA4" s="8" t="str">
        <f t="shared" si="6"/>
        <v>Celda vacía</v>
      </c>
      <c r="AB4" s="8" t="str">
        <f t="shared" si="7"/>
        <v>Celda vacía</v>
      </c>
      <c r="AC4" s="8" t="str">
        <f t="shared" si="8"/>
        <v>Celda vacía</v>
      </c>
      <c r="AD4" s="8" t="str">
        <f t="shared" si="1"/>
        <v>Celda vacía</v>
      </c>
      <c r="AE4" s="8" t="str">
        <f t="shared" si="9"/>
        <v>Celda vacía</v>
      </c>
      <c r="AF4" s="8" t="str">
        <f t="shared" si="10"/>
        <v>Celda vacía</v>
      </c>
      <c r="AG4" s="8" t="str">
        <f t="shared" si="11"/>
        <v>Celda vacía</v>
      </c>
      <c r="AH4" s="8" t="str">
        <f t="shared" si="12"/>
        <v>Celda vacía</v>
      </c>
      <c r="AI4" s="8" t="str">
        <f t="shared" si="13"/>
        <v>Celda vacía</v>
      </c>
      <c r="AJ4" s="8" t="str">
        <f t="shared" si="14"/>
        <v>Celda vacía</v>
      </c>
      <c r="AK4" s="8" t="str">
        <f t="shared" si="15"/>
        <v>Celda vacía</v>
      </c>
      <c r="AL4" s="8" t="str">
        <f>IF(Q4="","Celda vacía",IF(COUNTIF(A_Conversion!$B$116:$B$128,A!L4)&gt;0,IF(AND(Q4&gt;=0,Q4&lt;=VLOOKUP(L4,A_Conversion!$B$116:$C$127,2,0)),"-","Revisar días hábiles del mes"),"Revisar MES"))</f>
        <v>Celda vacía</v>
      </c>
      <c r="AM4" s="8" t="str">
        <f t="shared" si="16"/>
        <v>Celda vacía</v>
      </c>
      <c r="AN4" s="8" t="str">
        <f t="shared" si="17"/>
        <v>Celda vacía</v>
      </c>
      <c r="AO4" s="8" t="str">
        <f t="shared" si="18"/>
        <v>Celda vacía</v>
      </c>
      <c r="AP4" s="8" t="str">
        <f t="shared" si="19"/>
        <v>Celda vacía</v>
      </c>
    </row>
    <row r="5" spans="1:42" x14ac:dyDescent="0.2">
      <c r="A5" s="54"/>
      <c r="B5" s="54"/>
      <c r="C5" s="55"/>
      <c r="E5" s="54"/>
      <c r="F5" s="54"/>
      <c r="G5" s="54"/>
      <c r="H5" s="54"/>
      <c r="I5" s="54"/>
      <c r="J5" s="63"/>
      <c r="K5" s="54"/>
      <c r="L5" s="54"/>
      <c r="M5" s="56"/>
      <c r="N5" s="55"/>
      <c r="O5" s="55"/>
      <c r="P5" s="55"/>
      <c r="Q5" s="55"/>
      <c r="R5" s="56"/>
      <c r="S5" s="55"/>
      <c r="T5" s="55"/>
      <c r="U5" s="54"/>
      <c r="V5" s="54"/>
      <c r="W5" s="6" t="str">
        <f t="shared" si="4"/>
        <v>Celda vacía</v>
      </c>
      <c r="X5" s="6" t="str">
        <f t="shared" si="5"/>
        <v>Celda vacía</v>
      </c>
      <c r="Y5" s="7"/>
      <c r="Z5" s="8" t="str">
        <f t="shared" si="0"/>
        <v>Celda vacía</v>
      </c>
      <c r="AA5" s="8" t="str">
        <f t="shared" si="6"/>
        <v>Celda vacía</v>
      </c>
      <c r="AB5" s="8" t="str">
        <f t="shared" si="7"/>
        <v>Celda vacía</v>
      </c>
      <c r="AC5" s="8" t="str">
        <f t="shared" si="8"/>
        <v>Celda vacía</v>
      </c>
      <c r="AD5" s="8" t="str">
        <f t="shared" si="1"/>
        <v>Celda vacía</v>
      </c>
      <c r="AE5" s="8" t="str">
        <f t="shared" si="9"/>
        <v>Celda vacía</v>
      </c>
      <c r="AF5" s="8" t="str">
        <f t="shared" si="10"/>
        <v>Celda vacía</v>
      </c>
      <c r="AG5" s="8" t="str">
        <f t="shared" si="11"/>
        <v>Celda vacía</v>
      </c>
      <c r="AH5" s="8" t="str">
        <f t="shared" si="12"/>
        <v>Celda vacía</v>
      </c>
      <c r="AI5" s="8" t="str">
        <f t="shared" si="13"/>
        <v>Celda vacía</v>
      </c>
      <c r="AJ5" s="8" t="str">
        <f t="shared" si="14"/>
        <v>Celda vacía</v>
      </c>
      <c r="AK5" s="8" t="str">
        <f t="shared" si="15"/>
        <v>Celda vacía</v>
      </c>
      <c r="AL5" s="8" t="str">
        <f>IF(Q5="","Celda vacía",IF(COUNTIF(A_Conversion!$B$116:$B$128,A!L5)&gt;0,IF(AND(Q5&gt;=0,Q5&lt;=VLOOKUP(L5,A_Conversion!$B$116:$C$127,2,0)),"-","Revisar días hábiles del mes"),"Revisar MES"))</f>
        <v>Celda vacía</v>
      </c>
      <c r="AM5" s="8" t="str">
        <f t="shared" si="16"/>
        <v>Celda vacía</v>
      </c>
      <c r="AN5" s="8" t="str">
        <f t="shared" si="17"/>
        <v>Celda vacía</v>
      </c>
      <c r="AO5" s="8" t="str">
        <f t="shared" si="18"/>
        <v>Celda vacía</v>
      </c>
      <c r="AP5" s="8" t="str">
        <f t="shared" si="19"/>
        <v>Celda vacía</v>
      </c>
    </row>
    <row r="6" spans="1:42" x14ac:dyDescent="0.2">
      <c r="A6" s="54"/>
      <c r="B6" s="54"/>
      <c r="C6" s="55"/>
      <c r="E6" s="54"/>
      <c r="F6" s="54"/>
      <c r="G6" s="54"/>
      <c r="H6" s="54"/>
      <c r="I6" s="54"/>
      <c r="J6" s="63"/>
      <c r="K6" s="54"/>
      <c r="L6" s="54"/>
      <c r="M6" s="56"/>
      <c r="N6" s="55"/>
      <c r="O6" s="55"/>
      <c r="P6" s="55"/>
      <c r="Q6" s="55"/>
      <c r="R6" s="56"/>
      <c r="S6" s="55"/>
      <c r="T6" s="55"/>
      <c r="U6" s="54"/>
      <c r="V6" s="54"/>
      <c r="W6" s="6" t="str">
        <f t="shared" si="4"/>
        <v>Celda vacía</v>
      </c>
      <c r="X6" s="6" t="str">
        <f t="shared" si="5"/>
        <v>Celda vacía</v>
      </c>
      <c r="Y6" s="7"/>
      <c r="Z6" s="8" t="str">
        <f t="shared" si="0"/>
        <v>Celda vacía</v>
      </c>
      <c r="AA6" s="8" t="str">
        <f t="shared" si="6"/>
        <v>Celda vacía</v>
      </c>
      <c r="AB6" s="8" t="str">
        <f t="shared" si="7"/>
        <v>Celda vacía</v>
      </c>
      <c r="AC6" s="8" t="str">
        <f t="shared" si="8"/>
        <v>Celda vacía</v>
      </c>
      <c r="AD6" s="8" t="str">
        <f t="shared" si="1"/>
        <v>Celda vacía</v>
      </c>
      <c r="AE6" s="8" t="str">
        <f t="shared" si="9"/>
        <v>Celda vacía</v>
      </c>
      <c r="AF6" s="8" t="str">
        <f t="shared" si="10"/>
        <v>Celda vacía</v>
      </c>
      <c r="AG6" s="8" t="str">
        <f t="shared" si="11"/>
        <v>Celda vacía</v>
      </c>
      <c r="AH6" s="8" t="str">
        <f t="shared" si="12"/>
        <v>Celda vacía</v>
      </c>
      <c r="AI6" s="8" t="str">
        <f t="shared" si="13"/>
        <v>Celda vacía</v>
      </c>
      <c r="AJ6" s="8" t="str">
        <f t="shared" si="14"/>
        <v>Celda vacía</v>
      </c>
      <c r="AK6" s="8" t="str">
        <f t="shared" si="15"/>
        <v>Celda vacía</v>
      </c>
      <c r="AL6" s="8" t="str">
        <f>IF(Q6="","Celda vacía",IF(COUNTIF(A_Conversion!$B$116:$B$128,A!L6)&gt;0,IF(AND(Q6&gt;=0,Q6&lt;=VLOOKUP(L6,A_Conversion!$B$116:$C$127,2,0)),"-","Revisar días hábiles del mes"),"Revisar MES"))</f>
        <v>Celda vacía</v>
      </c>
      <c r="AM6" s="8" t="str">
        <f t="shared" si="16"/>
        <v>Celda vacía</v>
      </c>
      <c r="AN6" s="8" t="str">
        <f t="shared" si="17"/>
        <v>Celda vacía</v>
      </c>
      <c r="AO6" s="8" t="str">
        <f t="shared" si="18"/>
        <v>Celda vacía</v>
      </c>
      <c r="AP6" s="8" t="str">
        <f t="shared" si="19"/>
        <v>Celda vacía</v>
      </c>
    </row>
    <row r="7" spans="1:42" x14ac:dyDescent="0.2">
      <c r="A7" s="54"/>
      <c r="B7" s="54"/>
      <c r="C7" s="55"/>
      <c r="E7" s="54"/>
      <c r="F7" s="54"/>
      <c r="G7" s="54"/>
      <c r="H7" s="54"/>
      <c r="I7" s="54"/>
      <c r="J7" s="63"/>
      <c r="K7" s="54"/>
      <c r="L7" s="54"/>
      <c r="M7" s="56"/>
      <c r="N7" s="55"/>
      <c r="O7" s="55"/>
      <c r="P7" s="55"/>
      <c r="Q7" s="55"/>
      <c r="R7" s="56"/>
      <c r="S7" s="55"/>
      <c r="T7" s="55"/>
      <c r="U7" s="54"/>
      <c r="V7" s="54"/>
      <c r="W7" s="6" t="str">
        <f t="shared" si="4"/>
        <v>Celda vacía</v>
      </c>
      <c r="X7" s="6" t="str">
        <f t="shared" si="5"/>
        <v>Celda vacía</v>
      </c>
      <c r="Y7" s="7"/>
      <c r="Z7" s="8" t="str">
        <f t="shared" si="0"/>
        <v>Celda vacía</v>
      </c>
      <c r="AA7" s="8" t="str">
        <f t="shared" si="6"/>
        <v>Celda vacía</v>
      </c>
      <c r="AB7" s="8" t="str">
        <f t="shared" si="7"/>
        <v>Celda vacía</v>
      </c>
      <c r="AC7" s="8" t="str">
        <f t="shared" si="8"/>
        <v>Celda vacía</v>
      </c>
      <c r="AD7" s="8" t="str">
        <f t="shared" si="1"/>
        <v>Celda vacía</v>
      </c>
      <c r="AE7" s="8" t="str">
        <f t="shared" si="9"/>
        <v>Celda vacía</v>
      </c>
      <c r="AF7" s="8" t="str">
        <f t="shared" si="10"/>
        <v>Celda vacía</v>
      </c>
      <c r="AG7" s="8" t="str">
        <f t="shared" si="11"/>
        <v>Celda vacía</v>
      </c>
      <c r="AH7" s="8" t="str">
        <f t="shared" si="12"/>
        <v>Celda vacía</v>
      </c>
      <c r="AI7" s="8" t="str">
        <f t="shared" si="13"/>
        <v>Celda vacía</v>
      </c>
      <c r="AJ7" s="8" t="str">
        <f t="shared" si="14"/>
        <v>Celda vacía</v>
      </c>
      <c r="AK7" s="8" t="str">
        <f t="shared" si="15"/>
        <v>Celda vacía</v>
      </c>
      <c r="AL7" s="8" t="str">
        <f>IF(Q7="","Celda vacía",IF(COUNTIF(A_Conversion!$B$116:$B$128,A!L7)&gt;0,IF(AND(Q7&gt;=0,Q7&lt;=VLOOKUP(L7,A_Conversion!$B$116:$C$127,2,0)),"-","Revisar días hábiles del mes"),"Revisar MES"))</f>
        <v>Celda vacía</v>
      </c>
      <c r="AM7" s="8" t="str">
        <f t="shared" si="16"/>
        <v>Celda vacía</v>
      </c>
      <c r="AN7" s="8" t="str">
        <f t="shared" si="17"/>
        <v>Celda vacía</v>
      </c>
      <c r="AO7" s="8" t="str">
        <f t="shared" si="18"/>
        <v>Celda vacía</v>
      </c>
      <c r="AP7" s="8" t="str">
        <f t="shared" si="19"/>
        <v>Celda vacía</v>
      </c>
    </row>
    <row r="8" spans="1:42" x14ac:dyDescent="0.2">
      <c r="A8" s="54"/>
      <c r="B8" s="54"/>
      <c r="C8" s="55"/>
      <c r="E8" s="54"/>
      <c r="F8" s="54"/>
      <c r="G8" s="54"/>
      <c r="H8" s="54"/>
      <c r="I8" s="54"/>
      <c r="J8" s="63"/>
      <c r="K8" s="54"/>
      <c r="L8" s="54"/>
      <c r="M8" s="56"/>
      <c r="N8" s="55"/>
      <c r="O8" s="55"/>
      <c r="P8" s="55"/>
      <c r="Q8" s="55"/>
      <c r="R8" s="56"/>
      <c r="S8" s="55"/>
      <c r="T8" s="55"/>
      <c r="U8" s="54"/>
      <c r="V8" s="54"/>
      <c r="W8" s="6" t="str">
        <f t="shared" si="4"/>
        <v>Celda vacía</v>
      </c>
      <c r="X8" s="6" t="str">
        <f t="shared" si="5"/>
        <v>Celda vacía</v>
      </c>
      <c r="Y8" s="7"/>
      <c r="Z8" s="8" t="str">
        <f t="shared" si="0"/>
        <v>Celda vacía</v>
      </c>
      <c r="AA8" s="8" t="str">
        <f t="shared" si="6"/>
        <v>Celda vacía</v>
      </c>
      <c r="AB8" s="8" t="str">
        <f t="shared" si="7"/>
        <v>Celda vacía</v>
      </c>
      <c r="AC8" s="8" t="str">
        <f t="shared" si="8"/>
        <v>Celda vacía</v>
      </c>
      <c r="AD8" s="8" t="str">
        <f t="shared" si="1"/>
        <v>Celda vacía</v>
      </c>
      <c r="AE8" s="8" t="str">
        <f t="shared" si="9"/>
        <v>Celda vacía</v>
      </c>
      <c r="AF8" s="8" t="str">
        <f t="shared" si="10"/>
        <v>Celda vacía</v>
      </c>
      <c r="AG8" s="8" t="str">
        <f t="shared" si="11"/>
        <v>Celda vacía</v>
      </c>
      <c r="AH8" s="8" t="str">
        <f t="shared" si="12"/>
        <v>Celda vacía</v>
      </c>
      <c r="AI8" s="8" t="str">
        <f t="shared" si="13"/>
        <v>Celda vacía</v>
      </c>
      <c r="AJ8" s="8" t="str">
        <f t="shared" si="14"/>
        <v>Celda vacía</v>
      </c>
      <c r="AK8" s="8" t="str">
        <f t="shared" si="15"/>
        <v>Celda vacía</v>
      </c>
      <c r="AL8" s="8" t="str">
        <f>IF(Q8="","Celda vacía",IF(COUNTIF(A_Conversion!$B$116:$B$128,A!L8)&gt;0,IF(AND(Q8&gt;=0,Q8&lt;=VLOOKUP(L8,A_Conversion!$B$116:$C$127,2,0)),"-","Revisar días hábiles del mes"),"Revisar MES"))</f>
        <v>Celda vacía</v>
      </c>
      <c r="AM8" s="8" t="str">
        <f t="shared" si="16"/>
        <v>Celda vacía</v>
      </c>
      <c r="AN8" s="8" t="str">
        <f t="shared" si="17"/>
        <v>Celda vacía</v>
      </c>
      <c r="AO8" s="8" t="str">
        <f t="shared" si="18"/>
        <v>Celda vacía</v>
      </c>
      <c r="AP8" s="8" t="str">
        <f t="shared" si="19"/>
        <v>Celda vacía</v>
      </c>
    </row>
    <row r="9" spans="1:42" x14ac:dyDescent="0.2">
      <c r="A9" s="54"/>
      <c r="B9" s="54"/>
      <c r="C9" s="55"/>
      <c r="E9" s="54"/>
      <c r="F9" s="54"/>
      <c r="G9" s="54"/>
      <c r="H9" s="54"/>
      <c r="I9" s="54"/>
      <c r="J9" s="63"/>
      <c r="K9" s="54"/>
      <c r="L9" s="54"/>
      <c r="M9" s="56"/>
      <c r="N9" s="55"/>
      <c r="O9" s="55"/>
      <c r="P9" s="55"/>
      <c r="Q9" s="55"/>
      <c r="R9" s="56"/>
      <c r="S9" s="55"/>
      <c r="T9" s="55"/>
      <c r="U9" s="54"/>
      <c r="V9" s="54"/>
      <c r="W9" s="6" t="str">
        <f t="shared" si="4"/>
        <v>Celda vacía</v>
      </c>
      <c r="X9" s="6" t="str">
        <f t="shared" si="5"/>
        <v>Celda vacía</v>
      </c>
      <c r="Y9" s="7"/>
      <c r="Z9" s="8" t="str">
        <f t="shared" si="0"/>
        <v>Celda vacía</v>
      </c>
      <c r="AA9" s="8" t="str">
        <f t="shared" si="6"/>
        <v>Celda vacía</v>
      </c>
      <c r="AB9" s="8" t="str">
        <f t="shared" si="7"/>
        <v>Celda vacía</v>
      </c>
      <c r="AC9" s="8" t="str">
        <f t="shared" si="8"/>
        <v>Celda vacía</v>
      </c>
      <c r="AD9" s="8" t="str">
        <f t="shared" si="1"/>
        <v>Celda vacía</v>
      </c>
      <c r="AE9" s="8" t="str">
        <f t="shared" si="9"/>
        <v>Celda vacía</v>
      </c>
      <c r="AF9" s="8" t="str">
        <f t="shared" si="10"/>
        <v>Celda vacía</v>
      </c>
      <c r="AG9" s="8" t="str">
        <f t="shared" si="11"/>
        <v>Celda vacía</v>
      </c>
      <c r="AH9" s="8" t="str">
        <f t="shared" si="12"/>
        <v>Celda vacía</v>
      </c>
      <c r="AI9" s="8" t="str">
        <f t="shared" si="13"/>
        <v>Celda vacía</v>
      </c>
      <c r="AJ9" s="8" t="str">
        <f t="shared" si="14"/>
        <v>Celda vacía</v>
      </c>
      <c r="AK9" s="8" t="str">
        <f t="shared" si="15"/>
        <v>Celda vacía</v>
      </c>
      <c r="AL9" s="8" t="str">
        <f>IF(Q9="","Celda vacía",IF(COUNTIF(A_Conversion!$B$116:$B$128,A!L9)&gt;0,IF(AND(Q9&gt;=0,Q9&lt;=VLOOKUP(L9,A_Conversion!$B$116:$C$127,2,0)),"-","Revisar días hábiles del mes"),"Revisar MES"))</f>
        <v>Celda vacía</v>
      </c>
      <c r="AM9" s="8" t="str">
        <f t="shared" si="16"/>
        <v>Celda vacía</v>
      </c>
      <c r="AN9" s="8" t="str">
        <f t="shared" si="17"/>
        <v>Celda vacía</v>
      </c>
      <c r="AO9" s="8" t="str">
        <f t="shared" si="18"/>
        <v>Celda vacía</v>
      </c>
      <c r="AP9" s="8" t="str">
        <f t="shared" si="19"/>
        <v>Celda vacía</v>
      </c>
    </row>
    <row r="10" spans="1:42" x14ac:dyDescent="0.2">
      <c r="A10" s="54"/>
      <c r="B10" s="54"/>
      <c r="C10" s="55"/>
      <c r="E10" s="54"/>
      <c r="F10" s="54"/>
      <c r="G10" s="54"/>
      <c r="H10" s="54"/>
      <c r="I10" s="54"/>
      <c r="J10" s="63"/>
      <c r="K10" s="54"/>
      <c r="L10" s="54"/>
      <c r="M10" s="56"/>
      <c r="N10" s="55"/>
      <c r="O10" s="55"/>
      <c r="P10" s="55"/>
      <c r="Q10" s="55"/>
      <c r="R10" s="56"/>
      <c r="S10" s="55"/>
      <c r="T10" s="55"/>
      <c r="U10" s="54"/>
      <c r="V10" s="54"/>
      <c r="W10" s="6" t="str">
        <f t="shared" si="4"/>
        <v>Celda vacía</v>
      </c>
      <c r="X10" s="6" t="str">
        <f t="shared" si="5"/>
        <v>Celda vacía</v>
      </c>
      <c r="Y10" s="7"/>
      <c r="Z10" s="8" t="str">
        <f t="shared" si="0"/>
        <v>Celda vacía</v>
      </c>
      <c r="AA10" s="8" t="str">
        <f t="shared" si="6"/>
        <v>Celda vacía</v>
      </c>
      <c r="AB10" s="8" t="str">
        <f t="shared" si="7"/>
        <v>Celda vacía</v>
      </c>
      <c r="AC10" s="8" t="str">
        <f t="shared" si="8"/>
        <v>Celda vacía</v>
      </c>
      <c r="AD10" s="8" t="str">
        <f t="shared" si="1"/>
        <v>Celda vacía</v>
      </c>
      <c r="AE10" s="8" t="str">
        <f t="shared" si="9"/>
        <v>Celda vacía</v>
      </c>
      <c r="AF10" s="8" t="str">
        <f t="shared" si="10"/>
        <v>Celda vacía</v>
      </c>
      <c r="AG10" s="8" t="str">
        <f t="shared" si="11"/>
        <v>Celda vacía</v>
      </c>
      <c r="AH10" s="8" t="str">
        <f t="shared" si="12"/>
        <v>Celda vacía</v>
      </c>
      <c r="AI10" s="8" t="str">
        <f t="shared" si="13"/>
        <v>Celda vacía</v>
      </c>
      <c r="AJ10" s="8" t="str">
        <f t="shared" si="14"/>
        <v>Celda vacía</v>
      </c>
      <c r="AK10" s="8" t="str">
        <f t="shared" si="15"/>
        <v>Celda vacía</v>
      </c>
      <c r="AL10" s="8" t="str">
        <f>IF(Q10="","Celda vacía",IF(COUNTIF(A_Conversion!$B$116:$B$128,A!L10)&gt;0,IF(AND(Q10&gt;=0,Q10&lt;=VLOOKUP(L10,A_Conversion!$B$116:$C$127,2,0)),"-","Revisar días hábiles del mes"),"Revisar MES"))</f>
        <v>Celda vacía</v>
      </c>
      <c r="AM10" s="8" t="str">
        <f t="shared" si="16"/>
        <v>Celda vacía</v>
      </c>
      <c r="AN10" s="8" t="str">
        <f t="shared" si="17"/>
        <v>Celda vacía</v>
      </c>
      <c r="AO10" s="8" t="str">
        <f t="shared" si="18"/>
        <v>Celda vacía</v>
      </c>
      <c r="AP10" s="8" t="str">
        <f t="shared" si="19"/>
        <v>Celda vacía</v>
      </c>
    </row>
    <row r="11" spans="1:42" x14ac:dyDescent="0.2">
      <c r="A11" s="54"/>
      <c r="B11" s="54"/>
      <c r="C11" s="55"/>
      <c r="E11" s="54"/>
      <c r="F11" s="54"/>
      <c r="G11" s="54"/>
      <c r="H11" s="54"/>
      <c r="I11" s="54"/>
      <c r="J11" s="63"/>
      <c r="K11" s="54"/>
      <c r="L11" s="54"/>
      <c r="M11" s="56"/>
      <c r="N11" s="55"/>
      <c r="O11" s="55"/>
      <c r="P11" s="55"/>
      <c r="Q11" s="55"/>
      <c r="R11" s="56"/>
      <c r="S11" s="55"/>
      <c r="T11" s="55"/>
      <c r="U11" s="54"/>
      <c r="V11" s="54"/>
      <c r="W11" s="6" t="str">
        <f t="shared" si="4"/>
        <v>Celda vacía</v>
      </c>
      <c r="X11" s="6" t="str">
        <f t="shared" si="5"/>
        <v>Celda vacía</v>
      </c>
      <c r="Y11" s="7"/>
      <c r="Z11" s="8" t="str">
        <f t="shared" si="0"/>
        <v>Celda vacía</v>
      </c>
      <c r="AA11" s="8" t="str">
        <f t="shared" si="6"/>
        <v>Celda vacía</v>
      </c>
      <c r="AB11" s="8" t="str">
        <f t="shared" si="7"/>
        <v>Celda vacía</v>
      </c>
      <c r="AC11" s="8" t="str">
        <f t="shared" si="8"/>
        <v>Celda vacía</v>
      </c>
      <c r="AD11" s="8" t="str">
        <f t="shared" si="1"/>
        <v>Celda vacía</v>
      </c>
      <c r="AE11" s="8" t="str">
        <f t="shared" si="9"/>
        <v>Celda vacía</v>
      </c>
      <c r="AF11" s="8" t="str">
        <f t="shared" si="10"/>
        <v>Celda vacía</v>
      </c>
      <c r="AG11" s="8" t="str">
        <f t="shared" si="11"/>
        <v>Celda vacía</v>
      </c>
      <c r="AH11" s="8" t="str">
        <f t="shared" si="12"/>
        <v>Celda vacía</v>
      </c>
      <c r="AI11" s="8" t="str">
        <f t="shared" si="13"/>
        <v>Celda vacía</v>
      </c>
      <c r="AJ11" s="8" t="str">
        <f t="shared" si="14"/>
        <v>Celda vacía</v>
      </c>
      <c r="AK11" s="8" t="str">
        <f t="shared" si="15"/>
        <v>Celda vacía</v>
      </c>
      <c r="AL11" s="8" t="str">
        <f>IF(Q11="","Celda vacía",IF(COUNTIF(A_Conversion!$B$116:$B$128,A!L11)&gt;0,IF(AND(Q11&gt;=0,Q11&lt;=VLOOKUP(L11,A_Conversion!$B$116:$C$127,2,0)),"-","Revisar días hábiles del mes"),"Revisar MES"))</f>
        <v>Celda vacía</v>
      </c>
      <c r="AM11" s="8" t="str">
        <f t="shared" si="16"/>
        <v>Celda vacía</v>
      </c>
      <c r="AN11" s="8" t="str">
        <f t="shared" si="17"/>
        <v>Celda vacía</v>
      </c>
      <c r="AO11" s="8" t="str">
        <f t="shared" si="18"/>
        <v>Celda vacía</v>
      </c>
      <c r="AP11" s="8" t="str">
        <f t="shared" si="19"/>
        <v>Celda vacía</v>
      </c>
    </row>
    <row r="12" spans="1:42" x14ac:dyDescent="0.2">
      <c r="A12" s="54"/>
      <c r="B12" s="54"/>
      <c r="C12" s="55"/>
      <c r="E12" s="54"/>
      <c r="F12" s="54"/>
      <c r="G12" s="54"/>
      <c r="H12" s="54"/>
      <c r="I12" s="54"/>
      <c r="J12" s="63"/>
      <c r="K12" s="54"/>
      <c r="L12" s="54"/>
      <c r="M12" s="56"/>
      <c r="N12" s="55"/>
      <c r="O12" s="55"/>
      <c r="P12" s="55"/>
      <c r="Q12" s="55"/>
      <c r="R12" s="56"/>
      <c r="S12" s="55"/>
      <c r="T12" s="55"/>
      <c r="U12" s="54"/>
      <c r="V12" s="54"/>
      <c r="W12" s="6" t="str">
        <f t="shared" si="4"/>
        <v>Celda vacía</v>
      </c>
      <c r="X12" s="6" t="str">
        <f t="shared" si="5"/>
        <v>Celda vacía</v>
      </c>
      <c r="Y12" s="7"/>
      <c r="Z12" s="8" t="str">
        <f t="shared" si="0"/>
        <v>Celda vacía</v>
      </c>
      <c r="AA12" s="8" t="str">
        <f t="shared" si="6"/>
        <v>Celda vacía</v>
      </c>
      <c r="AB12" s="8" t="str">
        <f t="shared" si="7"/>
        <v>Celda vacía</v>
      </c>
      <c r="AC12" s="8" t="str">
        <f t="shared" si="8"/>
        <v>Celda vacía</v>
      </c>
      <c r="AD12" s="8" t="str">
        <f t="shared" si="1"/>
        <v>Celda vacía</v>
      </c>
      <c r="AE12" s="8" t="str">
        <f t="shared" si="9"/>
        <v>Celda vacía</v>
      </c>
      <c r="AF12" s="8" t="str">
        <f t="shared" si="10"/>
        <v>Celda vacía</v>
      </c>
      <c r="AG12" s="8" t="str">
        <f t="shared" si="11"/>
        <v>Celda vacía</v>
      </c>
      <c r="AH12" s="8" t="str">
        <f t="shared" si="12"/>
        <v>Celda vacía</v>
      </c>
      <c r="AI12" s="8" t="str">
        <f t="shared" si="13"/>
        <v>Celda vacía</v>
      </c>
      <c r="AJ12" s="8" t="str">
        <f t="shared" si="14"/>
        <v>Celda vacía</v>
      </c>
      <c r="AK12" s="8" t="str">
        <f t="shared" si="15"/>
        <v>Celda vacía</v>
      </c>
      <c r="AL12" s="8" t="str">
        <f>IF(Q12="","Celda vacía",IF(COUNTIF(A_Conversion!$B$116:$B$128,A!L12)&gt;0,IF(AND(Q12&gt;=0,Q12&lt;=VLOOKUP(L12,A_Conversion!$B$116:$C$127,2,0)),"-","Revisar días hábiles del mes"),"Revisar MES"))</f>
        <v>Celda vacía</v>
      </c>
      <c r="AM12" s="8" t="str">
        <f t="shared" si="16"/>
        <v>Celda vacía</v>
      </c>
      <c r="AN12" s="8" t="str">
        <f t="shared" si="17"/>
        <v>Celda vacía</v>
      </c>
      <c r="AO12" s="8" t="str">
        <f t="shared" si="18"/>
        <v>Celda vacía</v>
      </c>
      <c r="AP12" s="8" t="str">
        <f t="shared" si="19"/>
        <v>Celda vacía</v>
      </c>
    </row>
    <row r="13" spans="1:42" x14ac:dyDescent="0.2">
      <c r="A13" s="54"/>
      <c r="B13" s="54"/>
      <c r="C13" s="55"/>
      <c r="E13" s="54"/>
      <c r="F13" s="54"/>
      <c r="G13" s="54"/>
      <c r="H13" s="54"/>
      <c r="I13" s="54"/>
      <c r="J13" s="63"/>
      <c r="K13" s="54"/>
      <c r="L13" s="54"/>
      <c r="M13" s="56"/>
      <c r="N13" s="55"/>
      <c r="O13" s="55"/>
      <c r="P13" s="55"/>
      <c r="Q13" s="55"/>
      <c r="R13" s="56"/>
      <c r="S13" s="55"/>
      <c r="T13" s="55"/>
      <c r="U13" s="54"/>
      <c r="V13" s="54"/>
      <c r="W13" s="6" t="str">
        <f t="shared" si="4"/>
        <v>Celda vacía</v>
      </c>
      <c r="X13" s="6" t="str">
        <f t="shared" si="5"/>
        <v>Celda vacía</v>
      </c>
      <c r="Y13" s="7"/>
      <c r="Z13" s="8" t="str">
        <f t="shared" si="0"/>
        <v>Celda vacía</v>
      </c>
      <c r="AA13" s="8" t="str">
        <f t="shared" si="6"/>
        <v>Celda vacía</v>
      </c>
      <c r="AB13" s="8" t="str">
        <f t="shared" si="7"/>
        <v>Celda vacía</v>
      </c>
      <c r="AC13" s="8" t="str">
        <f t="shared" si="8"/>
        <v>Celda vacía</v>
      </c>
      <c r="AD13" s="8" t="str">
        <f t="shared" si="1"/>
        <v>Celda vacía</v>
      </c>
      <c r="AE13" s="8" t="str">
        <f t="shared" si="9"/>
        <v>Celda vacía</v>
      </c>
      <c r="AF13" s="8" t="str">
        <f t="shared" si="10"/>
        <v>Celda vacía</v>
      </c>
      <c r="AG13" s="8" t="str">
        <f t="shared" si="11"/>
        <v>Celda vacía</v>
      </c>
      <c r="AH13" s="8" t="str">
        <f t="shared" si="12"/>
        <v>Celda vacía</v>
      </c>
      <c r="AI13" s="8" t="str">
        <f t="shared" si="13"/>
        <v>Celda vacía</v>
      </c>
      <c r="AJ13" s="8" t="str">
        <f t="shared" si="14"/>
        <v>Celda vacía</v>
      </c>
      <c r="AK13" s="8" t="str">
        <f t="shared" si="15"/>
        <v>Celda vacía</v>
      </c>
      <c r="AL13" s="8" t="str">
        <f>IF(Q13="","Celda vacía",IF(COUNTIF(A_Conversion!$B$116:$B$128,A!L13)&gt;0,IF(AND(Q13&gt;=0,Q13&lt;=VLOOKUP(L13,A_Conversion!$B$116:$C$127,2,0)),"-","Revisar días hábiles del mes"),"Revisar MES"))</f>
        <v>Celda vacía</v>
      </c>
      <c r="AM13" s="8" t="str">
        <f t="shared" si="16"/>
        <v>Celda vacía</v>
      </c>
      <c r="AN13" s="8" t="str">
        <f t="shared" si="17"/>
        <v>Celda vacía</v>
      </c>
      <c r="AO13" s="8" t="str">
        <f t="shared" si="18"/>
        <v>Celda vacía</v>
      </c>
      <c r="AP13" s="8" t="str">
        <f t="shared" si="19"/>
        <v>Celda vacía</v>
      </c>
    </row>
    <row r="14" spans="1:42" x14ac:dyDescent="0.2">
      <c r="A14" s="54"/>
      <c r="B14" s="54"/>
      <c r="C14" s="55"/>
      <c r="E14" s="54"/>
      <c r="F14" s="54"/>
      <c r="G14" s="54"/>
      <c r="H14" s="54"/>
      <c r="I14" s="54"/>
      <c r="J14" s="63"/>
      <c r="K14" s="54"/>
      <c r="L14" s="54"/>
      <c r="M14" s="56"/>
      <c r="N14" s="55"/>
      <c r="O14" s="55"/>
      <c r="P14" s="55"/>
      <c r="Q14" s="55"/>
      <c r="R14" s="56"/>
      <c r="S14" s="55"/>
      <c r="T14" s="55"/>
      <c r="U14" s="54"/>
      <c r="V14" s="54"/>
      <c r="W14" s="6" t="str">
        <f t="shared" si="4"/>
        <v>Celda vacía</v>
      </c>
      <c r="X14" s="6" t="str">
        <f t="shared" si="5"/>
        <v>Celda vacía</v>
      </c>
      <c r="Y14" s="7"/>
      <c r="Z14" s="8" t="str">
        <f t="shared" si="0"/>
        <v>Celda vacía</v>
      </c>
      <c r="AA14" s="8" t="str">
        <f t="shared" si="6"/>
        <v>Celda vacía</v>
      </c>
      <c r="AB14" s="8" t="str">
        <f t="shared" si="7"/>
        <v>Celda vacía</v>
      </c>
      <c r="AC14" s="8" t="str">
        <f t="shared" si="8"/>
        <v>Celda vacía</v>
      </c>
      <c r="AD14" s="8" t="str">
        <f t="shared" si="1"/>
        <v>Celda vacía</v>
      </c>
      <c r="AE14" s="8" t="str">
        <f t="shared" si="9"/>
        <v>Celda vacía</v>
      </c>
      <c r="AF14" s="8" t="str">
        <f t="shared" si="10"/>
        <v>Celda vacía</v>
      </c>
      <c r="AG14" s="8" t="str">
        <f t="shared" si="11"/>
        <v>Celda vacía</v>
      </c>
      <c r="AH14" s="8" t="str">
        <f t="shared" si="12"/>
        <v>Celda vacía</v>
      </c>
      <c r="AI14" s="8" t="str">
        <f t="shared" si="13"/>
        <v>Celda vacía</v>
      </c>
      <c r="AJ14" s="8" t="str">
        <f t="shared" si="14"/>
        <v>Celda vacía</v>
      </c>
      <c r="AK14" s="8" t="str">
        <f t="shared" si="15"/>
        <v>Celda vacía</v>
      </c>
      <c r="AL14" s="8" t="str">
        <f>IF(Q14="","Celda vacía",IF(COUNTIF(A_Conversion!$B$116:$B$128,A!L14)&gt;0,IF(AND(Q14&gt;=0,Q14&lt;=VLOOKUP(L14,A_Conversion!$B$116:$C$127,2,0)),"-","Revisar días hábiles del mes"),"Revisar MES"))</f>
        <v>Celda vacía</v>
      </c>
      <c r="AM14" s="8" t="str">
        <f t="shared" si="16"/>
        <v>Celda vacía</v>
      </c>
      <c r="AN14" s="8" t="str">
        <f t="shared" si="17"/>
        <v>Celda vacía</v>
      </c>
      <c r="AO14" s="8" t="str">
        <f t="shared" si="18"/>
        <v>Celda vacía</v>
      </c>
      <c r="AP14" s="8" t="str">
        <f t="shared" si="19"/>
        <v>Celda vacía</v>
      </c>
    </row>
    <row r="15" spans="1:42" x14ac:dyDescent="0.2">
      <c r="A15" s="54"/>
      <c r="B15" s="54"/>
      <c r="C15" s="55"/>
      <c r="E15" s="54"/>
      <c r="F15" s="54"/>
      <c r="G15" s="54"/>
      <c r="H15" s="54"/>
      <c r="I15" s="54"/>
      <c r="J15" s="63"/>
      <c r="K15" s="54"/>
      <c r="L15" s="54"/>
      <c r="M15" s="56"/>
      <c r="N15" s="55"/>
      <c r="O15" s="55"/>
      <c r="P15" s="55"/>
      <c r="Q15" s="55"/>
      <c r="R15" s="56"/>
      <c r="S15" s="55"/>
      <c r="T15" s="55"/>
      <c r="U15" s="54"/>
      <c r="V15" s="54"/>
      <c r="W15" s="6" t="str">
        <f t="shared" si="4"/>
        <v>Celda vacía</v>
      </c>
      <c r="X15" s="6" t="str">
        <f t="shared" si="5"/>
        <v>Celda vacía</v>
      </c>
      <c r="Y15" s="7"/>
      <c r="Z15" s="8" t="str">
        <f t="shared" si="0"/>
        <v>Celda vacía</v>
      </c>
      <c r="AA15" s="8" t="str">
        <f t="shared" si="6"/>
        <v>Celda vacía</v>
      </c>
      <c r="AB15" s="8" t="str">
        <f t="shared" si="7"/>
        <v>Celda vacía</v>
      </c>
      <c r="AC15" s="8" t="str">
        <f t="shared" si="8"/>
        <v>Celda vacía</v>
      </c>
      <c r="AD15" s="8" t="str">
        <f t="shared" si="1"/>
        <v>Celda vacía</v>
      </c>
      <c r="AE15" s="8" t="str">
        <f t="shared" si="9"/>
        <v>Celda vacía</v>
      </c>
      <c r="AF15" s="8" t="str">
        <f t="shared" si="10"/>
        <v>Celda vacía</v>
      </c>
      <c r="AG15" s="8" t="str">
        <f t="shared" si="11"/>
        <v>Celda vacía</v>
      </c>
      <c r="AH15" s="8" t="str">
        <f t="shared" si="12"/>
        <v>Celda vacía</v>
      </c>
      <c r="AI15" s="8" t="str">
        <f t="shared" si="13"/>
        <v>Celda vacía</v>
      </c>
      <c r="AJ15" s="8" t="str">
        <f t="shared" si="14"/>
        <v>Celda vacía</v>
      </c>
      <c r="AK15" s="8" t="str">
        <f t="shared" si="15"/>
        <v>Celda vacía</v>
      </c>
      <c r="AL15" s="8" t="str">
        <f>IF(Q15="","Celda vacía",IF(COUNTIF(A_Conversion!$B$116:$B$128,A!L15)&gt;0,IF(AND(Q15&gt;=0,Q15&lt;=VLOOKUP(L15,A_Conversion!$B$116:$C$127,2,0)),"-","Revisar días hábiles del mes"),"Revisar MES"))</f>
        <v>Celda vacía</v>
      </c>
      <c r="AM15" s="8" t="str">
        <f t="shared" si="16"/>
        <v>Celda vacía</v>
      </c>
      <c r="AN15" s="8" t="str">
        <f t="shared" si="17"/>
        <v>Celda vacía</v>
      </c>
      <c r="AO15" s="8" t="str">
        <f t="shared" si="18"/>
        <v>Celda vacía</v>
      </c>
      <c r="AP15" s="8" t="str">
        <f t="shared" si="19"/>
        <v>Celda vacía</v>
      </c>
    </row>
    <row r="16" spans="1:42" x14ac:dyDescent="0.2">
      <c r="A16" s="54"/>
      <c r="B16" s="54"/>
      <c r="C16" s="55"/>
      <c r="E16" s="54"/>
      <c r="F16" s="54"/>
      <c r="G16" s="54"/>
      <c r="H16" s="54"/>
      <c r="I16" s="54"/>
      <c r="J16" s="63"/>
      <c r="K16" s="54"/>
      <c r="L16" s="54"/>
      <c r="M16" s="56"/>
      <c r="N16" s="55"/>
      <c r="O16" s="55"/>
      <c r="P16" s="55"/>
      <c r="Q16" s="55"/>
      <c r="R16" s="56"/>
      <c r="S16" s="55"/>
      <c r="T16" s="55"/>
      <c r="U16" s="54"/>
      <c r="V16" s="54"/>
      <c r="W16" s="6" t="str">
        <f t="shared" si="4"/>
        <v>Celda vacía</v>
      </c>
      <c r="X16" s="6" t="str">
        <f t="shared" si="5"/>
        <v>Celda vacía</v>
      </c>
      <c r="Y16" s="7"/>
      <c r="Z16" s="8" t="str">
        <f t="shared" si="0"/>
        <v>Celda vacía</v>
      </c>
      <c r="AA16" s="8" t="str">
        <f t="shared" si="6"/>
        <v>Celda vacía</v>
      </c>
      <c r="AB16" s="8" t="str">
        <f t="shared" si="7"/>
        <v>Celda vacía</v>
      </c>
      <c r="AC16" s="8" t="str">
        <f t="shared" si="8"/>
        <v>Celda vacía</v>
      </c>
      <c r="AD16" s="8" t="str">
        <f t="shared" si="1"/>
        <v>Celda vacía</v>
      </c>
      <c r="AE16" s="8" t="str">
        <f t="shared" si="9"/>
        <v>Celda vacía</v>
      </c>
      <c r="AF16" s="8" t="str">
        <f t="shared" si="10"/>
        <v>Celda vacía</v>
      </c>
      <c r="AG16" s="8" t="str">
        <f t="shared" si="11"/>
        <v>Celda vacía</v>
      </c>
      <c r="AH16" s="8" t="str">
        <f t="shared" si="12"/>
        <v>Celda vacía</v>
      </c>
      <c r="AI16" s="8" t="str">
        <f t="shared" si="13"/>
        <v>Celda vacía</v>
      </c>
      <c r="AJ16" s="8" t="str">
        <f t="shared" si="14"/>
        <v>Celda vacía</v>
      </c>
      <c r="AK16" s="8" t="str">
        <f t="shared" si="15"/>
        <v>Celda vacía</v>
      </c>
      <c r="AL16" s="8" t="str">
        <f>IF(Q16="","Celda vacía",IF(COUNTIF(A_Conversion!$B$116:$B$128,A!L16)&gt;0,IF(AND(Q16&gt;=0,Q16&lt;=VLOOKUP(L16,A_Conversion!$B$116:$C$127,2,0)),"-","Revisar días hábiles del mes"),"Revisar MES"))</f>
        <v>Celda vacía</v>
      </c>
      <c r="AM16" s="8" t="str">
        <f t="shared" si="16"/>
        <v>Celda vacía</v>
      </c>
      <c r="AN16" s="8" t="str">
        <f t="shared" si="17"/>
        <v>Celda vacía</v>
      </c>
      <c r="AO16" s="8" t="str">
        <f t="shared" si="18"/>
        <v>Celda vacía</v>
      </c>
      <c r="AP16" s="8" t="str">
        <f t="shared" si="19"/>
        <v>Celda vacía</v>
      </c>
    </row>
    <row r="17" spans="1:42" x14ac:dyDescent="0.2">
      <c r="A17" s="54"/>
      <c r="B17" s="54"/>
      <c r="C17" s="55"/>
      <c r="E17" s="54"/>
      <c r="F17" s="54"/>
      <c r="G17" s="54"/>
      <c r="H17" s="54"/>
      <c r="I17" s="54"/>
      <c r="J17" s="63"/>
      <c r="K17" s="54"/>
      <c r="L17" s="54"/>
      <c r="M17" s="56"/>
      <c r="N17" s="55"/>
      <c r="O17" s="55"/>
      <c r="P17" s="55"/>
      <c r="Q17" s="55"/>
      <c r="R17" s="56"/>
      <c r="S17" s="55"/>
      <c r="T17" s="55"/>
      <c r="U17" s="54"/>
      <c r="V17" s="54"/>
      <c r="W17" s="6" t="str">
        <f t="shared" si="4"/>
        <v>Celda vacía</v>
      </c>
      <c r="X17" s="6" t="str">
        <f t="shared" si="5"/>
        <v>Celda vacía</v>
      </c>
      <c r="Y17" s="7"/>
      <c r="Z17" s="8" t="str">
        <f t="shared" si="0"/>
        <v>Celda vacía</v>
      </c>
      <c r="AA17" s="8" t="str">
        <f t="shared" si="6"/>
        <v>Celda vacía</v>
      </c>
      <c r="AB17" s="8" t="str">
        <f t="shared" si="7"/>
        <v>Celda vacía</v>
      </c>
      <c r="AC17" s="8" t="str">
        <f t="shared" si="8"/>
        <v>Celda vacía</v>
      </c>
      <c r="AD17" s="8" t="str">
        <f t="shared" si="1"/>
        <v>Celda vacía</v>
      </c>
      <c r="AE17" s="8" t="str">
        <f t="shared" si="9"/>
        <v>Celda vacía</v>
      </c>
      <c r="AF17" s="8" t="str">
        <f t="shared" si="10"/>
        <v>Celda vacía</v>
      </c>
      <c r="AG17" s="8" t="str">
        <f t="shared" si="11"/>
        <v>Celda vacía</v>
      </c>
      <c r="AH17" s="8" t="str">
        <f t="shared" si="12"/>
        <v>Celda vacía</v>
      </c>
      <c r="AI17" s="8" t="str">
        <f t="shared" si="13"/>
        <v>Celda vacía</v>
      </c>
      <c r="AJ17" s="8" t="str">
        <f t="shared" si="14"/>
        <v>Celda vacía</v>
      </c>
      <c r="AK17" s="8" t="str">
        <f t="shared" si="15"/>
        <v>Celda vacía</v>
      </c>
      <c r="AL17" s="8" t="str">
        <f>IF(Q17="","Celda vacía",IF(COUNTIF(A_Conversion!$B$116:$B$128,A!L17)&gt;0,IF(AND(Q17&gt;=0,Q17&lt;=VLOOKUP(L17,A_Conversion!$B$116:$C$127,2,0)),"-","Revisar días hábiles del mes"),"Revisar MES"))</f>
        <v>Celda vacía</v>
      </c>
      <c r="AM17" s="8" t="str">
        <f t="shared" si="16"/>
        <v>Celda vacía</v>
      </c>
      <c r="AN17" s="8" t="str">
        <f t="shared" si="17"/>
        <v>Celda vacía</v>
      </c>
      <c r="AO17" s="8" t="str">
        <f t="shared" si="18"/>
        <v>Celda vacía</v>
      </c>
      <c r="AP17" s="8" t="str">
        <f t="shared" si="19"/>
        <v>Celda vacía</v>
      </c>
    </row>
    <row r="18" spans="1:42" x14ac:dyDescent="0.2">
      <c r="A18" s="54"/>
      <c r="B18" s="54"/>
      <c r="C18" s="55"/>
      <c r="E18" s="54"/>
      <c r="F18" s="54"/>
      <c r="G18" s="54"/>
      <c r="H18" s="54"/>
      <c r="I18" s="54"/>
      <c r="J18" s="63"/>
      <c r="K18" s="54"/>
      <c r="L18" s="54"/>
      <c r="M18" s="56"/>
      <c r="N18" s="55"/>
      <c r="O18" s="55"/>
      <c r="P18" s="55"/>
      <c r="Q18" s="55"/>
      <c r="R18" s="56"/>
      <c r="S18" s="55"/>
      <c r="T18" s="55"/>
      <c r="U18" s="54"/>
      <c r="V18" s="54"/>
      <c r="W18" s="6" t="str">
        <f t="shared" si="4"/>
        <v>Celda vacía</v>
      </c>
      <c r="X18" s="6" t="str">
        <f t="shared" si="5"/>
        <v>Celda vacía</v>
      </c>
      <c r="Y18" s="7"/>
      <c r="Z18" s="8" t="str">
        <f t="shared" si="0"/>
        <v>Celda vacía</v>
      </c>
      <c r="AA18" s="8" t="str">
        <f t="shared" si="6"/>
        <v>Celda vacía</v>
      </c>
      <c r="AB18" s="8" t="str">
        <f t="shared" si="7"/>
        <v>Celda vacía</v>
      </c>
      <c r="AC18" s="8" t="str">
        <f t="shared" si="8"/>
        <v>Celda vacía</v>
      </c>
      <c r="AD18" s="8" t="str">
        <f t="shared" si="1"/>
        <v>Celda vacía</v>
      </c>
      <c r="AE18" s="8" t="str">
        <f t="shared" si="9"/>
        <v>Celda vacía</v>
      </c>
      <c r="AF18" s="8" t="str">
        <f t="shared" si="10"/>
        <v>Celda vacía</v>
      </c>
      <c r="AG18" s="8" t="str">
        <f t="shared" si="11"/>
        <v>Celda vacía</v>
      </c>
      <c r="AH18" s="8" t="str">
        <f t="shared" si="12"/>
        <v>Celda vacía</v>
      </c>
      <c r="AI18" s="8" t="str">
        <f t="shared" si="13"/>
        <v>Celda vacía</v>
      </c>
      <c r="AJ18" s="8" t="str">
        <f t="shared" si="14"/>
        <v>Celda vacía</v>
      </c>
      <c r="AK18" s="8" t="str">
        <f t="shared" si="15"/>
        <v>Celda vacía</v>
      </c>
      <c r="AL18" s="8" t="str">
        <f>IF(Q18="","Celda vacía",IF(COUNTIF(A_Conversion!$B$116:$B$128,A!L18)&gt;0,IF(AND(Q18&gt;=0,Q18&lt;=VLOOKUP(L18,A_Conversion!$B$116:$C$127,2,0)),"-","Revisar días hábiles del mes"),"Revisar MES"))</f>
        <v>Celda vacía</v>
      </c>
      <c r="AM18" s="8" t="str">
        <f t="shared" si="16"/>
        <v>Celda vacía</v>
      </c>
      <c r="AN18" s="8" t="str">
        <f t="shared" si="17"/>
        <v>Celda vacía</v>
      </c>
      <c r="AO18" s="8" t="str">
        <f t="shared" si="18"/>
        <v>Celda vacía</v>
      </c>
      <c r="AP18" s="8" t="str">
        <f t="shared" si="19"/>
        <v>Celda vacía</v>
      </c>
    </row>
    <row r="19" spans="1:42" x14ac:dyDescent="0.2">
      <c r="A19" s="54"/>
      <c r="B19" s="54"/>
      <c r="C19" s="55"/>
      <c r="E19" s="54"/>
      <c r="F19" s="54"/>
      <c r="G19" s="54"/>
      <c r="H19" s="54"/>
      <c r="I19" s="54"/>
      <c r="J19" s="63"/>
      <c r="K19" s="54"/>
      <c r="L19" s="54"/>
      <c r="M19" s="56"/>
      <c r="N19" s="55"/>
      <c r="O19" s="55"/>
      <c r="P19" s="55"/>
      <c r="Q19" s="55"/>
      <c r="R19" s="56"/>
      <c r="S19" s="55"/>
      <c r="T19" s="55"/>
      <c r="U19" s="54"/>
      <c r="V19" s="54"/>
      <c r="W19" s="6" t="str">
        <f t="shared" si="4"/>
        <v>Celda vacía</v>
      </c>
      <c r="X19" s="6" t="str">
        <f t="shared" si="5"/>
        <v>Celda vacía</v>
      </c>
      <c r="Y19" s="7"/>
      <c r="Z19" s="8" t="str">
        <f t="shared" si="0"/>
        <v>Celda vacía</v>
      </c>
      <c r="AA19" s="8" t="str">
        <f t="shared" si="6"/>
        <v>Celda vacía</v>
      </c>
      <c r="AB19" s="8" t="str">
        <f t="shared" si="7"/>
        <v>Celda vacía</v>
      </c>
      <c r="AC19" s="8" t="str">
        <f t="shared" si="8"/>
        <v>Celda vacía</v>
      </c>
      <c r="AD19" s="8" t="str">
        <f t="shared" si="1"/>
        <v>Celda vacía</v>
      </c>
      <c r="AE19" s="8" t="str">
        <f t="shared" si="9"/>
        <v>Celda vacía</v>
      </c>
      <c r="AF19" s="8" t="str">
        <f t="shared" si="10"/>
        <v>Celda vacía</v>
      </c>
      <c r="AG19" s="8" t="str">
        <f t="shared" si="11"/>
        <v>Celda vacía</v>
      </c>
      <c r="AH19" s="8" t="str">
        <f t="shared" si="12"/>
        <v>Celda vacía</v>
      </c>
      <c r="AI19" s="8" t="str">
        <f t="shared" si="13"/>
        <v>Celda vacía</v>
      </c>
      <c r="AJ19" s="8" t="str">
        <f t="shared" si="14"/>
        <v>Celda vacía</v>
      </c>
      <c r="AK19" s="8" t="str">
        <f t="shared" si="15"/>
        <v>Celda vacía</v>
      </c>
      <c r="AL19" s="8" t="str">
        <f>IF(Q19="","Celda vacía",IF(COUNTIF(A_Conversion!$B$116:$B$128,A!L19)&gt;0,IF(AND(Q19&gt;=0,Q19&lt;=VLOOKUP(L19,A_Conversion!$B$116:$C$127,2,0)),"-","Revisar días hábiles del mes"),"Revisar MES"))</f>
        <v>Celda vacía</v>
      </c>
      <c r="AM19" s="8" t="str">
        <f t="shared" si="16"/>
        <v>Celda vacía</v>
      </c>
      <c r="AN19" s="8" t="str">
        <f t="shared" si="17"/>
        <v>Celda vacía</v>
      </c>
      <c r="AO19" s="8" t="str">
        <f t="shared" si="18"/>
        <v>Celda vacía</v>
      </c>
      <c r="AP19" s="8" t="str">
        <f t="shared" si="19"/>
        <v>Celda vacía</v>
      </c>
    </row>
    <row r="20" spans="1:42" x14ac:dyDescent="0.2">
      <c r="A20" s="54"/>
      <c r="B20" s="54"/>
      <c r="C20" s="55"/>
      <c r="E20" s="54"/>
      <c r="F20" s="54"/>
      <c r="G20" s="54"/>
      <c r="H20" s="54"/>
      <c r="I20" s="54"/>
      <c r="J20" s="63"/>
      <c r="K20" s="54"/>
      <c r="L20" s="54"/>
      <c r="M20" s="56"/>
      <c r="N20" s="55"/>
      <c r="O20" s="55"/>
      <c r="P20" s="55"/>
      <c r="Q20" s="55"/>
      <c r="R20" s="56"/>
      <c r="S20" s="55"/>
      <c r="T20" s="55"/>
      <c r="U20" s="54"/>
      <c r="V20" s="54"/>
      <c r="W20" s="6" t="str">
        <f t="shared" si="4"/>
        <v>Celda vacía</v>
      </c>
      <c r="X20" s="6" t="str">
        <f t="shared" si="5"/>
        <v>Celda vacía</v>
      </c>
      <c r="Y20" s="7"/>
      <c r="Z20" s="8" t="str">
        <f t="shared" si="0"/>
        <v>Celda vacía</v>
      </c>
      <c r="AA20" s="8" t="str">
        <f t="shared" si="6"/>
        <v>Celda vacía</v>
      </c>
      <c r="AB20" s="8" t="str">
        <f t="shared" si="7"/>
        <v>Celda vacía</v>
      </c>
      <c r="AC20" s="8" t="str">
        <f t="shared" si="8"/>
        <v>Celda vacía</v>
      </c>
      <c r="AD20" s="8" t="str">
        <f t="shared" si="1"/>
        <v>Celda vacía</v>
      </c>
      <c r="AE20" s="8" t="str">
        <f t="shared" si="9"/>
        <v>Celda vacía</v>
      </c>
      <c r="AF20" s="8" t="str">
        <f t="shared" si="10"/>
        <v>Celda vacía</v>
      </c>
      <c r="AG20" s="8" t="str">
        <f t="shared" si="11"/>
        <v>Celda vacía</v>
      </c>
      <c r="AH20" s="8" t="str">
        <f t="shared" si="12"/>
        <v>Celda vacía</v>
      </c>
      <c r="AI20" s="8" t="str">
        <f t="shared" si="13"/>
        <v>Celda vacía</v>
      </c>
      <c r="AJ20" s="8" t="str">
        <f t="shared" si="14"/>
        <v>Celda vacía</v>
      </c>
      <c r="AK20" s="8" t="str">
        <f t="shared" si="15"/>
        <v>Celda vacía</v>
      </c>
      <c r="AL20" s="8" t="str">
        <f>IF(Q20="","Celda vacía",IF(COUNTIF(A_Conversion!$B$116:$B$128,A!L20)&gt;0,IF(AND(Q20&gt;=0,Q20&lt;=VLOOKUP(L20,A_Conversion!$B$116:$C$127,2,0)),"-","Revisar días hábiles del mes"),"Revisar MES"))</f>
        <v>Celda vacía</v>
      </c>
      <c r="AM20" s="8" t="str">
        <f t="shared" si="16"/>
        <v>Celda vacía</v>
      </c>
      <c r="AN20" s="8" t="str">
        <f t="shared" si="17"/>
        <v>Celda vacía</v>
      </c>
      <c r="AO20" s="8" t="str">
        <f t="shared" si="18"/>
        <v>Celda vacía</v>
      </c>
      <c r="AP20" s="8" t="str">
        <f t="shared" si="19"/>
        <v>Celda vacía</v>
      </c>
    </row>
    <row r="21" spans="1:42" x14ac:dyDescent="0.2">
      <c r="A21" s="54"/>
      <c r="B21" s="54"/>
      <c r="C21" s="55"/>
      <c r="E21" s="54"/>
      <c r="F21" s="54"/>
      <c r="G21" s="54"/>
      <c r="H21" s="54"/>
      <c r="I21" s="54"/>
      <c r="J21" s="63"/>
      <c r="K21" s="54"/>
      <c r="L21" s="54"/>
      <c r="M21" s="56"/>
      <c r="N21" s="55"/>
      <c r="O21" s="55"/>
      <c r="P21" s="55"/>
      <c r="Q21" s="55"/>
      <c r="R21" s="56"/>
      <c r="S21" s="55"/>
      <c r="T21" s="55"/>
      <c r="U21" s="54"/>
      <c r="V21" s="54"/>
      <c r="W21" s="6" t="str">
        <f t="shared" ref="W21" si="20">IF(A21="","Celda vacía",IF(A21="A","-","Revisar"))</f>
        <v>Celda vacía</v>
      </c>
      <c r="X21" s="6" t="str">
        <f t="shared" ref="X21" si="21">IF(B21="","Celda vacía",IF(LEN(B21)=4,REPLACE(B21,1,6,CONCATENATE("00",B21)),IF(LEN(B21)=5,REPLACE(B21,1,6,CONCATENATE("0",B21)),IF(LEN(B21)=6,REPLACE(B21,1,6,B21),IF(AND(LEN(B21)&gt;6,OR(LEFT(B21,4)="1202", LEFT(B21,4)="1703")),REPLACE(B21,1,LEN(B21),B21),"Revisar")))))</f>
        <v>Celda vacía</v>
      </c>
      <c r="Y21" s="7"/>
      <c r="Z21" s="8" t="str">
        <f t="shared" si="0"/>
        <v>Celda vacía</v>
      </c>
      <c r="AA21" s="8" t="str">
        <f t="shared" ref="AA21" si="22">IF(D21="","Celda vacía",IF(IF(IF(LEN(C21)=6,(11-((RIGHT(C21,1)*2+MID(C21,5,1)*3+MID(C21,4,1)*4+MID(C21,3,1)*5+MID(C21,2,1)*6+LEFT(C21,1)*7)-(INT((RIGHT(C21,1)*2+MID(C21,5,1)*3+MID(C21,4,1)*4+MID(C21,3,1)*5+MID(C21,2,1)*6+LEFT(C21,1)*7)/11)*11))),IF(LEN(C21)=7,(11-((RIGHT(C21,1)*2+MID(C21,6,1)*3+MID(C21,5,1)*4+MID(C21,4,1)*5+MID(C21,3,1)*6+MID(C21,2,1)*7+LEFT(C21,1)*2)-(INT((RIGHT(C21,1)*2+MID(C21,6,1)*3+MID(C21,5,1)*4+MID(C21,4,1)*5+MID(C21,3,1)*6+MID(C21,2,1)*7+LEFT(C21,1)*2)/11)*11))),(11-((RIGHT(C21,1)*2+MID(C21,7,1)*3+MID(C21,6,1)*4+MID(C21,5,1)*5+MID(C21,4,1)*6+MID(C21,3,1)*7+MID(C21,2,1)*2+LEFT(C21,1)*3)-(INT((RIGHT(C21,1)*2+MID(C21,7,1)*3+MID(C21,6,1)*4+MID(C21,5,1)*5+MID(C21,4,1)*6+MID(C21,3,1)*7+MID(C21,2,1)*2+LEFT(C21,1)*3)/11)*11)))))=11,0,IF(LEN(C21)=6,(11-((RIGHT(C21,1)*2+MID(C21,5,1)*3+MID(C21,4,1)*4+MID(C21,3,1)*5+MID(C21,2,1)*6+LEFT(C21,1)*7)-(INT((RIGHT(C21,1)*2+MID(C21,5,1)*3+MID(C21,4,1)*4+MID(C21,3,1)*5+MID(C21,2,1)*6+LEFT(C21,1)*7)/11)*11))),IF(LEN(C21)=7,(11-((RIGHT(C21,1)*2+MID(C21,6,1)*3+MID(C21,5,1)*4+MID(C21,4,1)*5+MID(C21,3,1)*6+MID(C21,2,1)*7+LEFT(C21,1)*2)-(INT((RIGHT(C21,1)*2+MID(C21,6,1)*3+MID(C21,5,1)*4+MID(C21,4,1)*5+MID(C21,3,1)*6+MID(C21,2,1)*7+LEFT(C21,1)*2)/11)*11))),(11-((RIGHT(C21,1)*2+MID(C21,7,1)*3+MID(C21,6,1)*4+MID(C21,5,1)*5+MID(C21,4,1)*6+MID(C21,3,1)*7+MID(C21,2,1)*2+LEFT(C21,1)*3)-(INT((RIGHT(C21,1)*2+MID(C21,7,1)*3+MID(C21,6,1)*4+MID(C21,5,1)*5+MID(C21,4,1)*6+MID(C21,3,1)*7+MID(C21,2,1)*2+LEFT(C21,1)*3)/11)*11))))))=10,"K",IF(IF(LEN(C21)=6,(11-((RIGHT(C21,1)*2+MID(C21,5,1)*3+MID(C21,4,1)*4+MID(C21,3,1)*5+MID(C21,2,1)*6+LEFT(C21,1)*7)-(INT((RIGHT(C21,1)*2+MID(C21,5,1)*3+MID(C21,4,1)*4+MID(C21,3,1)*5+MID(C21,2,1)*6+LEFT(C21,1)*7)/11)*11))),IF(LEN(C21)=7,(11-((RIGHT(C21,1)*2+MID(C21,6,1)*3+MID(C21,5,1)*4+MID(C21,4,1)*5+MID(C21,3,1)*6+MID(C21,2,1)*7+LEFT(C21,1)*2)-(INT((RIGHT(C21,1)*2+MID(C21,6,1)*3+MID(C21,5,1)*4+MID(C21,4,1)*5+MID(C21,3,1)*6+MID(C21,2,1)*7+LEFT(C21,1)*2)/11)*11))),(11-((RIGHT(C21,1)*2+MID(C21,7,1)*3+MID(C21,6,1)*4+MID(C21,5,1)*5+MID(C21,4,1)*6+MID(C21,3,1)*7+MID(C21,2,1)*2+LEFT(C21,1)*3)-(INT((RIGHT(C21,1)*2+MID(C21,7,1)*3+MID(C21,6,1)*4+MID(C21,5,1)*5+MID(C21,4,1)*6+MID(C21,3,1)*7+MID(C21,2,1)*2+LEFT(C21,1)*3)/11)*11)))))=11,0,IF(LEN(C21)=6,(11-((RIGHT(C21,1)*2+MID(C21,5,1)*3+MID(C21,4,1)*4+MID(C21,3,1)*5+MID(C21,2,1)*6+LEFT(C21,1)*7)-(INT((RIGHT(C21,1)*2+MID(C21,5,1)*3+MID(C21,4,1)*4+MID(C21,3,1)*5+MID(C21,2,1)*6+LEFT(C21,1)*7)/11)*11))),IF(LEN(C21)=7,(11-((RIGHT(C21,1)*2+MID(C21,6,1)*3+MID(C21,5,1)*4+MID(C21,4,1)*5+MID(C21,3,1)*6+MID(C21,2,1)*7+LEFT(C21,1)*2)-(INT((RIGHT(C21,1)*2+MID(C21,6,1)*3+MID(C21,5,1)*4+MID(C21,4,1)*5+MID(C21,3,1)*6+MID(C21,2,1)*7+LEFT(C21,1)*2)/11)*11))),(11-((RIGHT(C21,1)*2+MID(C21,7,1)*3+MID(C21,6,1)*4+MID(C21,5,1)*5+MID(C21,4,1)*6+MID(C21,3,1)*7+MID(C21,2,1)*2+LEFT(C21,1)*3)-(INT((RIGHT(C21,1)*2+MID(C21,7,1)*3+MID(C21,6,1)*4+MID(C21,5,1)*5+MID(C21,4,1)*6+MID(C21,3,1)*7+MID(C21,2,1)*2+LEFT(C21,1)*3)/11)*11))))))))</f>
        <v>Celda vacía</v>
      </c>
      <c r="AB21" s="8" t="str">
        <f t="shared" ref="AB21" si="23">IF(C21="","Celda vacía",IF(C21="E","-",IF(IF(AA21=11,0,IF(AA21=10,"K",AA21))=D21,"-","Corregir RUN")))</f>
        <v>Celda vacía</v>
      </c>
      <c r="AC21" s="8" t="str">
        <f t="shared" ref="AC21" si="24">IF(H21="","Celda vacía",IF(OR(H21="M",H21="H",H21="X"),  IF(H21="M", "Identifica este registro como MUJER",  IF(H21="H","Identifica este registro como HOMBRE", IF(H21="X","Identifica este registro como NO BINARIO"))),  "Validar con Tabla N°01")   )</f>
        <v>Celda vacía</v>
      </c>
      <c r="AD21" s="8" t="str">
        <f t="shared" si="1"/>
        <v>Celda vacía</v>
      </c>
      <c r="AE21" s="8" t="str">
        <f t="shared" si="9"/>
        <v>Celda vacía</v>
      </c>
      <c r="AF21" s="8" t="str">
        <f t="shared" si="10"/>
        <v>Celda vacía</v>
      </c>
      <c r="AG21" s="8" t="str">
        <f t="shared" ref="AG21" si="25">IF(L21="","Celda vacía",IF(ISERROR(VLOOKUP(L21,Tabla_01_Mes,1,0)),"Revisar","-"))</f>
        <v>Celda vacía</v>
      </c>
      <c r="AH21" s="8" t="str">
        <f t="shared" ref="AH21" si="26">IF(M21="","Celda vacía",IF(K21="PERSONAL MÉDICO",IF(AND(M21&gt;=0,M21&lt;=12),"-","revisar"),IF(AND(M21&gt;=0,M21&lt;=10),"-","Revisar")))</f>
        <v>Celda vacía</v>
      </c>
      <c r="AI21" s="8" t="str">
        <f t="shared" ref="AI21" si="27">IF(N21="","Celda vacía",IF(AND(N21&gt;=0,N21&lt;=5),"-","Revisar"))</f>
        <v>Celda vacía</v>
      </c>
      <c r="AJ21" s="8" t="str">
        <f t="shared" ref="AJ21" si="28">IF(O21="","Celda vacía",IF(AND(O21&gt;=0,O21&lt;=18),"-","Revisar"))</f>
        <v>Celda vacía</v>
      </c>
      <c r="AK21" s="8" t="str">
        <f t="shared" ref="AK21" si="29">IF(P21="","Celda vacía",IF(AND(P21&gt;=0,P21&lt;=5),"-","Revisar"))</f>
        <v>Celda vacía</v>
      </c>
      <c r="AL21" s="8" t="str">
        <f>IF(Q21="","Celda vacía",IF(COUNTIF(A_Conversion!$B$116:$B$128,A!L21)&gt;0,IF(AND(Q21&gt;=0,Q21&lt;=VLOOKUP(L21,A_Conversion!$B$116:$C$127,2,0)),"-","Revisar días hábiles del mes"),"Revisar MES"))</f>
        <v>Celda vacía</v>
      </c>
      <c r="AM21" s="8" t="str">
        <f t="shared" ref="AM21" si="30">IF(R21="","Celda vacía",IF(AND(R21&gt;=0,R21&lt;=200),"-","Revisar"))</f>
        <v>Celda vacía</v>
      </c>
      <c r="AN21" s="8" t="str">
        <f t="shared" ref="AN21" si="31">IF(S21="","Celda vacía",IF(S21=0,"-",IF(OR(LEFT(B21,3)="162",LEFT(B21,3)="163",LEFT(B21,3)="164",LEFT(B21,3)="165"),IF(AND(S21&gt;=0,S21&lt;=20),"-","Revisar"),"No es Servicio de Salud")))</f>
        <v>Celda vacía</v>
      </c>
      <c r="AO21" s="8" t="str">
        <f t="shared" ref="AO21" si="32">IF(T21="","Celda vacía",IF(AND(T21&gt;=0,T21&lt;=31),"-","Revisar"))</f>
        <v>Celda vacía</v>
      </c>
      <c r="AP21" s="8" t="str">
        <f t="shared" ref="AP21" si="33">IF(U21="","Celda vacía",IF(OR(U21="S",U21="N"),"-","Revisar"))</f>
        <v>Celda vacía</v>
      </c>
    </row>
  </sheetData>
  <pageMargins left="0.7" right="0.7" top="0.75" bottom="0.75" header="0.3" footer="0.3"/>
  <pageSetup paperSize="9" orientation="portrait" r:id="rId1"/>
  <ignoredErrors>
    <ignoredError sqref="AJ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73"/>
  <sheetViews>
    <sheetView topLeftCell="A59" zoomScaleNormal="100" workbookViewId="0">
      <selection activeCell="B24" sqref="B24"/>
    </sheetView>
  </sheetViews>
  <sheetFormatPr baseColWidth="10" defaultColWidth="11.42578125" defaultRowHeight="12.75" x14ac:dyDescent="0.2"/>
  <cols>
    <col min="1" max="1" width="15.7109375" style="1" customWidth="1"/>
    <col min="2" max="4" width="40.7109375" style="1" customWidth="1"/>
    <col min="5" max="16384" width="11.42578125" style="1"/>
  </cols>
  <sheetData>
    <row r="1" spans="1:4" x14ac:dyDescent="0.2">
      <c r="A1" s="59" t="s">
        <v>12</v>
      </c>
      <c r="B1" s="59" t="s">
        <v>13</v>
      </c>
      <c r="C1" s="59" t="s">
        <v>14</v>
      </c>
      <c r="D1" s="59" t="s">
        <v>15</v>
      </c>
    </row>
    <row r="2" spans="1:4" x14ac:dyDescent="0.2">
      <c r="A2" s="61" t="s">
        <v>141</v>
      </c>
      <c r="B2" s="60" t="s">
        <v>17</v>
      </c>
      <c r="C2" s="60" t="s">
        <v>139</v>
      </c>
      <c r="D2" s="60" t="s">
        <v>218</v>
      </c>
    </row>
    <row r="3" spans="1:4" x14ac:dyDescent="0.2">
      <c r="A3" s="61" t="s">
        <v>142</v>
      </c>
      <c r="B3" s="60" t="s">
        <v>17</v>
      </c>
      <c r="C3" s="60" t="s">
        <v>139</v>
      </c>
      <c r="D3" s="60" t="s">
        <v>219</v>
      </c>
    </row>
    <row r="4" spans="1:4" x14ac:dyDescent="0.2">
      <c r="A4" s="61" t="s">
        <v>143</v>
      </c>
      <c r="B4" s="60" t="s">
        <v>17</v>
      </c>
      <c r="C4" s="60" t="s">
        <v>140</v>
      </c>
      <c r="D4" s="60" t="s">
        <v>220</v>
      </c>
    </row>
    <row r="5" spans="1:4" x14ac:dyDescent="0.2">
      <c r="A5" s="61" t="s">
        <v>144</v>
      </c>
      <c r="B5" s="60" t="s">
        <v>17</v>
      </c>
      <c r="C5" s="60" t="s">
        <v>140</v>
      </c>
      <c r="D5" s="60" t="s">
        <v>221</v>
      </c>
    </row>
    <row r="6" spans="1:4" x14ac:dyDescent="0.2">
      <c r="A6" s="61" t="s">
        <v>145</v>
      </c>
      <c r="B6" s="60" t="s">
        <v>17</v>
      </c>
      <c r="C6" s="60" t="s">
        <v>146</v>
      </c>
      <c r="D6" s="60" t="s">
        <v>222</v>
      </c>
    </row>
    <row r="7" spans="1:4" x14ac:dyDescent="0.2">
      <c r="A7" s="61" t="s">
        <v>147</v>
      </c>
      <c r="B7" s="60" t="s">
        <v>17</v>
      </c>
      <c r="C7" s="60" t="s">
        <v>146</v>
      </c>
      <c r="D7" s="60" t="s">
        <v>223</v>
      </c>
    </row>
    <row r="8" spans="1:4" x14ac:dyDescent="0.2">
      <c r="A8" s="61" t="s">
        <v>148</v>
      </c>
      <c r="B8" s="60" t="s">
        <v>17</v>
      </c>
      <c r="C8" s="60" t="s">
        <v>149</v>
      </c>
      <c r="D8" s="60" t="s">
        <v>224</v>
      </c>
    </row>
    <row r="9" spans="1:4" x14ac:dyDescent="0.2">
      <c r="A9" s="61" t="s">
        <v>150</v>
      </c>
      <c r="B9" s="60" t="s">
        <v>17</v>
      </c>
      <c r="C9" s="60" t="s">
        <v>149</v>
      </c>
      <c r="D9" s="60" t="s">
        <v>225</v>
      </c>
    </row>
    <row r="10" spans="1:4" x14ac:dyDescent="0.2">
      <c r="A10" s="61" t="s">
        <v>151</v>
      </c>
      <c r="B10" s="60" t="s">
        <v>17</v>
      </c>
      <c r="C10" s="60" t="s">
        <v>152</v>
      </c>
      <c r="D10" s="60" t="s">
        <v>226</v>
      </c>
    </row>
    <row r="11" spans="1:4" x14ac:dyDescent="0.2">
      <c r="A11" s="61" t="s">
        <v>153</v>
      </c>
      <c r="B11" s="60" t="s">
        <v>17</v>
      </c>
      <c r="C11" s="60" t="s">
        <v>152</v>
      </c>
      <c r="D11" s="60" t="s">
        <v>227</v>
      </c>
    </row>
    <row r="12" spans="1:4" x14ac:dyDescent="0.2">
      <c r="A12" s="61" t="s">
        <v>154</v>
      </c>
      <c r="B12" s="60" t="s">
        <v>17</v>
      </c>
      <c r="C12" s="60" t="s">
        <v>166</v>
      </c>
      <c r="D12" s="60" t="s">
        <v>228</v>
      </c>
    </row>
    <row r="13" spans="1:4" x14ac:dyDescent="0.2">
      <c r="A13" s="61" t="s">
        <v>155</v>
      </c>
      <c r="B13" s="60" t="s">
        <v>17</v>
      </c>
      <c r="C13" s="60" t="s">
        <v>166</v>
      </c>
      <c r="D13" s="60" t="s">
        <v>229</v>
      </c>
    </row>
    <row r="14" spans="1:4" x14ac:dyDescent="0.2">
      <c r="A14" s="61" t="s">
        <v>156</v>
      </c>
      <c r="B14" s="60" t="s">
        <v>17</v>
      </c>
      <c r="C14" s="60" t="s">
        <v>230</v>
      </c>
      <c r="D14" s="60" t="s">
        <v>231</v>
      </c>
    </row>
    <row r="15" spans="1:4" x14ac:dyDescent="0.2">
      <c r="A15" s="61" t="s">
        <v>157</v>
      </c>
      <c r="B15" s="60" t="s">
        <v>17</v>
      </c>
      <c r="C15" s="60" t="s">
        <v>230</v>
      </c>
      <c r="D15" s="60" t="s">
        <v>232</v>
      </c>
    </row>
    <row r="16" spans="1:4" x14ac:dyDescent="0.2">
      <c r="A16" s="61" t="s">
        <v>167</v>
      </c>
      <c r="B16" s="60" t="s">
        <v>17</v>
      </c>
      <c r="C16" s="60" t="s">
        <v>168</v>
      </c>
      <c r="D16" s="60" t="s">
        <v>233</v>
      </c>
    </row>
    <row r="17" spans="1:4" x14ac:dyDescent="0.2">
      <c r="A17" s="61" t="s">
        <v>183</v>
      </c>
      <c r="B17" s="60" t="s">
        <v>17</v>
      </c>
      <c r="C17" s="60" t="s">
        <v>168</v>
      </c>
      <c r="D17" s="60" t="s">
        <v>234</v>
      </c>
    </row>
    <row r="18" spans="1:4" x14ac:dyDescent="0.2">
      <c r="A18" s="61" t="s">
        <v>169</v>
      </c>
      <c r="B18" s="60" t="s">
        <v>17</v>
      </c>
      <c r="C18" s="60" t="s">
        <v>170</v>
      </c>
      <c r="D18" s="60" t="s">
        <v>235</v>
      </c>
    </row>
    <row r="19" spans="1:4" x14ac:dyDescent="0.2">
      <c r="A19" s="61" t="s">
        <v>184</v>
      </c>
      <c r="B19" s="60" t="s">
        <v>17</v>
      </c>
      <c r="C19" s="60" t="s">
        <v>170</v>
      </c>
      <c r="D19" s="60" t="s">
        <v>236</v>
      </c>
    </row>
    <row r="20" spans="1:4" x14ac:dyDescent="0.2">
      <c r="A20" s="61" t="s">
        <v>171</v>
      </c>
      <c r="B20" s="60" t="s">
        <v>17</v>
      </c>
      <c r="C20" s="60" t="s">
        <v>172</v>
      </c>
      <c r="D20" s="60" t="s">
        <v>237</v>
      </c>
    </row>
    <row r="21" spans="1:4" x14ac:dyDescent="0.2">
      <c r="A21" s="61" t="s">
        <v>185</v>
      </c>
      <c r="B21" s="60" t="s">
        <v>17</v>
      </c>
      <c r="C21" s="60" t="s">
        <v>172</v>
      </c>
      <c r="D21" s="60" t="s">
        <v>238</v>
      </c>
    </row>
    <row r="22" spans="1:4" x14ac:dyDescent="0.2">
      <c r="A22" s="61" t="s">
        <v>173</v>
      </c>
      <c r="B22" s="60" t="s">
        <v>17</v>
      </c>
      <c r="C22" s="60" t="s">
        <v>174</v>
      </c>
      <c r="D22" s="60" t="s">
        <v>239</v>
      </c>
    </row>
    <row r="23" spans="1:4" x14ac:dyDescent="0.2">
      <c r="A23" s="61" t="s">
        <v>186</v>
      </c>
      <c r="B23" s="60" t="s">
        <v>17</v>
      </c>
      <c r="C23" s="60" t="s">
        <v>174</v>
      </c>
      <c r="D23" s="60" t="s">
        <v>240</v>
      </c>
    </row>
    <row r="24" spans="1:4" x14ac:dyDescent="0.2">
      <c r="A24" s="61" t="s">
        <v>187</v>
      </c>
      <c r="B24" s="60" t="s">
        <v>17</v>
      </c>
      <c r="C24" s="60" t="s">
        <v>188</v>
      </c>
      <c r="D24" s="60" t="s">
        <v>241</v>
      </c>
    </row>
    <row r="25" spans="1:4" x14ac:dyDescent="0.2">
      <c r="A25" s="61" t="s">
        <v>242</v>
      </c>
      <c r="B25" s="60" t="s">
        <v>17</v>
      </c>
      <c r="C25" s="60" t="s">
        <v>188</v>
      </c>
      <c r="D25" s="60" t="s">
        <v>243</v>
      </c>
    </row>
    <row r="26" spans="1:4" x14ac:dyDescent="0.2">
      <c r="A26" s="61" t="s">
        <v>189</v>
      </c>
      <c r="B26" s="60" t="s">
        <v>17</v>
      </c>
      <c r="C26" s="60" t="s">
        <v>244</v>
      </c>
      <c r="D26" s="60" t="s">
        <v>245</v>
      </c>
    </row>
    <row r="27" spans="1:4" x14ac:dyDescent="0.2">
      <c r="A27" s="61" t="s">
        <v>246</v>
      </c>
      <c r="B27" s="60" t="s">
        <v>17</v>
      </c>
      <c r="C27" s="60" t="s">
        <v>244</v>
      </c>
      <c r="D27" s="60" t="s">
        <v>247</v>
      </c>
    </row>
    <row r="28" spans="1:4" x14ac:dyDescent="0.2">
      <c r="A28" s="61" t="s">
        <v>190</v>
      </c>
      <c r="B28" s="60" t="s">
        <v>17</v>
      </c>
      <c r="C28" s="60" t="s">
        <v>191</v>
      </c>
      <c r="D28" s="60" t="s">
        <v>248</v>
      </c>
    </row>
    <row r="29" spans="1:4" x14ac:dyDescent="0.2">
      <c r="A29" s="61" t="s">
        <v>249</v>
      </c>
      <c r="B29" s="60" t="s">
        <v>17</v>
      </c>
      <c r="C29" s="60" t="s">
        <v>191</v>
      </c>
      <c r="D29" s="60" t="s">
        <v>250</v>
      </c>
    </row>
    <row r="30" spans="1:4" x14ac:dyDescent="0.2">
      <c r="A30" s="61" t="s">
        <v>192</v>
      </c>
      <c r="B30" s="60" t="s">
        <v>17</v>
      </c>
      <c r="C30" s="60" t="s">
        <v>193</v>
      </c>
      <c r="D30" s="60" t="s">
        <v>251</v>
      </c>
    </row>
    <row r="31" spans="1:4" x14ac:dyDescent="0.2">
      <c r="A31" s="61" t="s">
        <v>252</v>
      </c>
      <c r="B31" s="60" t="s">
        <v>17</v>
      </c>
      <c r="C31" s="60" t="s">
        <v>193</v>
      </c>
      <c r="D31" s="60" t="s">
        <v>253</v>
      </c>
    </row>
    <row r="32" spans="1:4" x14ac:dyDescent="0.2">
      <c r="A32" s="61" t="s">
        <v>194</v>
      </c>
      <c r="B32" s="60" t="s">
        <v>17</v>
      </c>
      <c r="C32" s="60" t="s">
        <v>195</v>
      </c>
      <c r="D32" s="60" t="s">
        <v>254</v>
      </c>
    </row>
    <row r="33" spans="1:4" x14ac:dyDescent="0.2">
      <c r="A33" s="61" t="s">
        <v>255</v>
      </c>
      <c r="B33" s="60" t="s">
        <v>17</v>
      </c>
      <c r="C33" s="60" t="s">
        <v>195</v>
      </c>
      <c r="D33" s="60" t="s">
        <v>256</v>
      </c>
    </row>
    <row r="34" spans="1:4" x14ac:dyDescent="0.2">
      <c r="A34" s="61" t="s">
        <v>196</v>
      </c>
      <c r="B34" s="60" t="s">
        <v>17</v>
      </c>
      <c r="C34" s="60" t="s">
        <v>197</v>
      </c>
      <c r="D34" s="60" t="s">
        <v>257</v>
      </c>
    </row>
    <row r="35" spans="1:4" x14ac:dyDescent="0.2">
      <c r="A35" s="61" t="s">
        <v>258</v>
      </c>
      <c r="B35" s="60" t="s">
        <v>17</v>
      </c>
      <c r="C35" s="60" t="s">
        <v>197</v>
      </c>
      <c r="D35" s="60" t="s">
        <v>259</v>
      </c>
    </row>
    <row r="36" spans="1:4" x14ac:dyDescent="0.2">
      <c r="A36" s="61" t="s">
        <v>198</v>
      </c>
      <c r="B36" s="60" t="s">
        <v>17</v>
      </c>
      <c r="C36" s="60" t="s">
        <v>199</v>
      </c>
      <c r="D36" s="60" t="s">
        <v>260</v>
      </c>
    </row>
    <row r="37" spans="1:4" x14ac:dyDescent="0.2">
      <c r="A37" s="61" t="s">
        <v>200</v>
      </c>
      <c r="B37" s="60" t="s">
        <v>17</v>
      </c>
      <c r="C37" s="60" t="s">
        <v>201</v>
      </c>
      <c r="D37" s="60" t="s">
        <v>261</v>
      </c>
    </row>
    <row r="38" spans="1:4" x14ac:dyDescent="0.2">
      <c r="A38" s="61" t="s">
        <v>202</v>
      </c>
      <c r="B38" s="60" t="s">
        <v>17</v>
      </c>
      <c r="C38" s="60" t="s">
        <v>203</v>
      </c>
      <c r="D38" s="60" t="s">
        <v>262</v>
      </c>
    </row>
    <row r="39" spans="1:4" x14ac:dyDescent="0.2">
      <c r="A39" s="61" t="s">
        <v>204</v>
      </c>
      <c r="B39" s="60" t="s">
        <v>17</v>
      </c>
      <c r="C39" s="60" t="s">
        <v>205</v>
      </c>
      <c r="D39" s="60" t="s">
        <v>263</v>
      </c>
    </row>
    <row r="40" spans="1:4" x14ac:dyDescent="0.2">
      <c r="A40" s="61" t="s">
        <v>206</v>
      </c>
      <c r="B40" s="60" t="s">
        <v>17</v>
      </c>
      <c r="C40" s="60" t="s">
        <v>207</v>
      </c>
      <c r="D40" s="60" t="s">
        <v>264</v>
      </c>
    </row>
    <row r="41" spans="1:4" x14ac:dyDescent="0.2">
      <c r="A41" s="61" t="s">
        <v>304</v>
      </c>
      <c r="B41" s="60" t="s">
        <v>17</v>
      </c>
      <c r="C41" s="60" t="s">
        <v>207</v>
      </c>
      <c r="D41" s="60" t="s">
        <v>305</v>
      </c>
    </row>
    <row r="42" spans="1:4" x14ac:dyDescent="0.2">
      <c r="A42" s="61" t="s">
        <v>208</v>
      </c>
      <c r="B42" s="60" t="s">
        <v>17</v>
      </c>
      <c r="C42" s="60" t="s">
        <v>209</v>
      </c>
      <c r="D42" s="60" t="s">
        <v>265</v>
      </c>
    </row>
    <row r="43" spans="1:4" x14ac:dyDescent="0.2">
      <c r="A43" s="61" t="s">
        <v>306</v>
      </c>
      <c r="B43" s="60" t="s">
        <v>17</v>
      </c>
      <c r="C43" s="60" t="s">
        <v>209</v>
      </c>
      <c r="D43" s="60" t="s">
        <v>307</v>
      </c>
    </row>
    <row r="44" spans="1:4" x14ac:dyDescent="0.2">
      <c r="A44" s="61" t="s">
        <v>210</v>
      </c>
      <c r="B44" s="60" t="s">
        <v>17</v>
      </c>
      <c r="C44" s="60" t="s">
        <v>211</v>
      </c>
      <c r="D44" s="60" t="s">
        <v>266</v>
      </c>
    </row>
    <row r="45" spans="1:4" x14ac:dyDescent="0.2">
      <c r="A45" s="61" t="s">
        <v>308</v>
      </c>
      <c r="B45" s="60" t="s">
        <v>17</v>
      </c>
      <c r="C45" s="60" t="s">
        <v>211</v>
      </c>
      <c r="D45" s="60" t="s">
        <v>309</v>
      </c>
    </row>
    <row r="46" spans="1:4" x14ac:dyDescent="0.2">
      <c r="A46" s="61" t="s">
        <v>212</v>
      </c>
      <c r="B46" s="60" t="s">
        <v>17</v>
      </c>
      <c r="C46" s="60" t="s">
        <v>213</v>
      </c>
      <c r="D46" s="60" t="s">
        <v>267</v>
      </c>
    </row>
    <row r="47" spans="1:4" x14ac:dyDescent="0.2">
      <c r="A47" s="61" t="s">
        <v>310</v>
      </c>
      <c r="B47" s="60" t="s">
        <v>17</v>
      </c>
      <c r="C47" s="60" t="s">
        <v>213</v>
      </c>
      <c r="D47" s="60" t="s">
        <v>311</v>
      </c>
    </row>
    <row r="48" spans="1:4" x14ac:dyDescent="0.2">
      <c r="A48" s="61" t="s">
        <v>214</v>
      </c>
      <c r="B48" s="60" t="s">
        <v>17</v>
      </c>
      <c r="C48" s="60" t="s">
        <v>215</v>
      </c>
      <c r="D48" s="60" t="s">
        <v>268</v>
      </c>
    </row>
    <row r="49" spans="1:4" x14ac:dyDescent="0.2">
      <c r="A49" s="61" t="s">
        <v>312</v>
      </c>
      <c r="B49" s="60" t="s">
        <v>17</v>
      </c>
      <c r="C49" s="60" t="s">
        <v>215</v>
      </c>
      <c r="D49" s="60" t="s">
        <v>313</v>
      </c>
    </row>
    <row r="50" spans="1:4" x14ac:dyDescent="0.2">
      <c r="A50" s="61" t="s">
        <v>216</v>
      </c>
      <c r="B50" s="60" t="s">
        <v>17</v>
      </c>
      <c r="C50" s="60" t="s">
        <v>217</v>
      </c>
      <c r="D50" s="60" t="s">
        <v>269</v>
      </c>
    </row>
    <row r="51" spans="1:4" x14ac:dyDescent="0.2">
      <c r="A51" s="61" t="s">
        <v>314</v>
      </c>
      <c r="B51" s="60" t="s">
        <v>17</v>
      </c>
      <c r="C51" s="60" t="s">
        <v>217</v>
      </c>
      <c r="D51" s="60" t="s">
        <v>315</v>
      </c>
    </row>
    <row r="52" spans="1:4" x14ac:dyDescent="0.2">
      <c r="A52" s="61" t="s">
        <v>270</v>
      </c>
      <c r="B52" s="60" t="s">
        <v>17</v>
      </c>
      <c r="C52" s="60" t="s">
        <v>271</v>
      </c>
      <c r="D52" s="60" t="s">
        <v>272</v>
      </c>
    </row>
    <row r="53" spans="1:4" x14ac:dyDescent="0.2">
      <c r="A53" s="61" t="s">
        <v>273</v>
      </c>
      <c r="B53" s="60" t="s">
        <v>17</v>
      </c>
      <c r="C53" s="60" t="s">
        <v>274</v>
      </c>
      <c r="D53" s="60" t="s">
        <v>275</v>
      </c>
    </row>
    <row r="54" spans="1:4" x14ac:dyDescent="0.2">
      <c r="A54" s="61" t="s">
        <v>276</v>
      </c>
      <c r="B54" s="60" t="s">
        <v>17</v>
      </c>
      <c r="C54" s="60" t="s">
        <v>277</v>
      </c>
      <c r="D54" s="60" t="s">
        <v>278</v>
      </c>
    </row>
    <row r="55" spans="1:4" x14ac:dyDescent="0.2">
      <c r="A55" s="61" t="s">
        <v>279</v>
      </c>
      <c r="B55" s="60" t="s">
        <v>17</v>
      </c>
      <c r="C55" s="60" t="s">
        <v>280</v>
      </c>
      <c r="D55" s="60" t="s">
        <v>281</v>
      </c>
    </row>
    <row r="56" spans="1:4" x14ac:dyDescent="0.2">
      <c r="A56" s="61" t="s">
        <v>282</v>
      </c>
      <c r="B56" s="60" t="s">
        <v>17</v>
      </c>
      <c r="C56" s="60" t="s">
        <v>283</v>
      </c>
      <c r="D56" s="60" t="s">
        <v>284</v>
      </c>
    </row>
    <row r="57" spans="1:4" x14ac:dyDescent="0.2">
      <c r="A57" s="61" t="s">
        <v>285</v>
      </c>
      <c r="B57" s="60" t="s">
        <v>17</v>
      </c>
      <c r="C57" s="60" t="s">
        <v>286</v>
      </c>
      <c r="D57" s="60" t="s">
        <v>287</v>
      </c>
    </row>
    <row r="58" spans="1:4" x14ac:dyDescent="0.2">
      <c r="A58" s="61" t="s">
        <v>288</v>
      </c>
      <c r="B58" s="60" t="s">
        <v>17</v>
      </c>
      <c r="C58" s="60" t="s">
        <v>289</v>
      </c>
      <c r="D58" s="60" t="s">
        <v>290</v>
      </c>
    </row>
    <row r="59" spans="1:4" x14ac:dyDescent="0.2">
      <c r="A59" s="61" t="s">
        <v>291</v>
      </c>
      <c r="B59" s="60" t="s">
        <v>17</v>
      </c>
      <c r="C59" s="60" t="s">
        <v>292</v>
      </c>
      <c r="D59" s="60" t="s">
        <v>293</v>
      </c>
    </row>
    <row r="60" spans="1:4" x14ac:dyDescent="0.2">
      <c r="A60" s="61" t="s">
        <v>294</v>
      </c>
      <c r="B60" s="60" t="s">
        <v>17</v>
      </c>
      <c r="C60" s="60" t="s">
        <v>295</v>
      </c>
      <c r="D60" s="60" t="s">
        <v>296</v>
      </c>
    </row>
    <row r="61" spans="1:4" x14ac:dyDescent="0.2">
      <c r="A61" s="61" t="s">
        <v>297</v>
      </c>
      <c r="B61" s="60" t="s">
        <v>17</v>
      </c>
      <c r="C61" s="60" t="s">
        <v>298</v>
      </c>
      <c r="D61" s="60" t="s">
        <v>299</v>
      </c>
    </row>
    <row r="62" spans="1:4" x14ac:dyDescent="0.2">
      <c r="A62" s="61" t="s">
        <v>300</v>
      </c>
      <c r="B62" s="60" t="s">
        <v>17</v>
      </c>
      <c r="C62" s="60" t="s">
        <v>301</v>
      </c>
      <c r="D62" s="60" t="s">
        <v>302</v>
      </c>
    </row>
    <row r="63" spans="1:4" x14ac:dyDescent="0.2">
      <c r="A63" s="61" t="s">
        <v>316</v>
      </c>
      <c r="B63" s="60" t="s">
        <v>17</v>
      </c>
      <c r="C63" s="60" t="s">
        <v>301</v>
      </c>
      <c r="D63" s="60" t="s">
        <v>317</v>
      </c>
    </row>
    <row r="64" spans="1:4" x14ac:dyDescent="0.2">
      <c r="A64" s="61" t="s">
        <v>318</v>
      </c>
      <c r="B64" s="60" t="s">
        <v>17</v>
      </c>
      <c r="C64" s="60" t="s">
        <v>319</v>
      </c>
      <c r="D64" s="60" t="s">
        <v>319</v>
      </c>
    </row>
    <row r="65" spans="1:4" x14ac:dyDescent="0.2">
      <c r="A65" s="61" t="s">
        <v>320</v>
      </c>
      <c r="B65" s="60" t="s">
        <v>17</v>
      </c>
      <c r="C65" s="60" t="s">
        <v>321</v>
      </c>
      <c r="D65" s="60" t="s">
        <v>321</v>
      </c>
    </row>
    <row r="66" spans="1:4" x14ac:dyDescent="0.2">
      <c r="A66" s="61" t="s">
        <v>322</v>
      </c>
      <c r="B66" s="60" t="s">
        <v>17</v>
      </c>
      <c r="C66" s="60" t="s">
        <v>323</v>
      </c>
      <c r="D66" s="60" t="s">
        <v>323</v>
      </c>
    </row>
    <row r="67" spans="1:4" x14ac:dyDescent="0.2">
      <c r="A67" s="61" t="s">
        <v>324</v>
      </c>
      <c r="B67" s="60" t="s">
        <v>17</v>
      </c>
      <c r="C67" s="60" t="s">
        <v>325</v>
      </c>
      <c r="D67" s="60" t="s">
        <v>325</v>
      </c>
    </row>
    <row r="68" spans="1:4" x14ac:dyDescent="0.2">
      <c r="A68" s="61" t="s">
        <v>326</v>
      </c>
      <c r="B68" s="60" t="s">
        <v>17</v>
      </c>
      <c r="C68" s="60" t="s">
        <v>327</v>
      </c>
      <c r="D68" s="60" t="s">
        <v>327</v>
      </c>
    </row>
    <row r="69" spans="1:4" x14ac:dyDescent="0.2">
      <c r="A69" s="61" t="s">
        <v>328</v>
      </c>
      <c r="B69" s="60" t="s">
        <v>17</v>
      </c>
      <c r="C69" s="60" t="s">
        <v>329</v>
      </c>
      <c r="D69" s="60" t="s">
        <v>329</v>
      </c>
    </row>
    <row r="70" spans="1:4" x14ac:dyDescent="0.2">
      <c r="A70" s="61" t="s">
        <v>330</v>
      </c>
      <c r="B70" s="60" t="s">
        <v>17</v>
      </c>
      <c r="C70" s="60" t="s">
        <v>331</v>
      </c>
      <c r="D70" s="60" t="s">
        <v>331</v>
      </c>
    </row>
    <row r="71" spans="1:4" x14ac:dyDescent="0.2">
      <c r="A71" s="61" t="s">
        <v>332</v>
      </c>
      <c r="B71" s="60" t="s">
        <v>17</v>
      </c>
      <c r="C71" s="60" t="s">
        <v>333</v>
      </c>
      <c r="D71" s="60" t="s">
        <v>333</v>
      </c>
    </row>
    <row r="72" spans="1:4" x14ac:dyDescent="0.2">
      <c r="A72" s="61" t="s">
        <v>334</v>
      </c>
      <c r="B72" s="60" t="s">
        <v>17</v>
      </c>
      <c r="C72" s="60" t="s">
        <v>335</v>
      </c>
      <c r="D72" s="60" t="s">
        <v>335</v>
      </c>
    </row>
    <row r="73" spans="1:4" x14ac:dyDescent="0.2">
      <c r="A73" s="61" t="s">
        <v>336</v>
      </c>
      <c r="B73" s="60" t="s">
        <v>17</v>
      </c>
      <c r="C73" s="60" t="s">
        <v>337</v>
      </c>
      <c r="D73" s="60" t="s">
        <v>337</v>
      </c>
    </row>
  </sheetData>
  <sheetProtection algorithmName="SHA-512" hashValue="E8rk/hAnbwcAiZDyk4q9ai+CxiVrwHN1i3p1/1XSIAksnxJps9edJUBYXRst+AL0dwns/D7qdedajPxy51pZ1g==" saltValue="CNCvFJd3pvSLJK3+c9VKQ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138"/>
  <sheetViews>
    <sheetView showGridLines="0" topLeftCell="A109" zoomScale="85" zoomScaleNormal="85" workbookViewId="0">
      <selection activeCell="A120" sqref="A120"/>
    </sheetView>
  </sheetViews>
  <sheetFormatPr baseColWidth="10" defaultRowHeight="15" x14ac:dyDescent="0.25"/>
  <cols>
    <col min="1" max="1" width="90.7109375" customWidth="1"/>
    <col min="2" max="2" width="24.7109375" customWidth="1"/>
  </cols>
  <sheetData>
    <row r="1" spans="1:2" ht="15.75" thickBot="1" x14ac:dyDescent="0.3">
      <c r="A1" s="37" t="s">
        <v>49</v>
      </c>
      <c r="B1" s="38"/>
    </row>
    <row r="2" spans="1:2" ht="15.75" thickBot="1" x14ac:dyDescent="0.3">
      <c r="A2" s="37" t="s">
        <v>50</v>
      </c>
      <c r="B2" s="38"/>
    </row>
    <row r="3" spans="1:2" ht="15.75" thickBot="1" x14ac:dyDescent="0.3">
      <c r="A3" s="9" t="s">
        <v>21</v>
      </c>
      <c r="B3" s="10" t="s">
        <v>22</v>
      </c>
    </row>
    <row r="4" spans="1:2" ht="15.75" thickBot="1" x14ac:dyDescent="0.3">
      <c r="A4" s="12" t="s">
        <v>51</v>
      </c>
      <c r="B4" s="11">
        <v>10</v>
      </c>
    </row>
    <row r="5" spans="1:2" ht="15.75" thickBot="1" x14ac:dyDescent="0.3">
      <c r="A5" s="12" t="s">
        <v>52</v>
      </c>
      <c r="B5" s="11">
        <v>11</v>
      </c>
    </row>
    <row r="6" spans="1:2" ht="15.75" thickBot="1" x14ac:dyDescent="0.3">
      <c r="A6" s="12" t="s">
        <v>53</v>
      </c>
      <c r="B6" s="11">
        <v>12</v>
      </c>
    </row>
    <row r="7" spans="1:2" ht="15.75" thickBot="1" x14ac:dyDescent="0.3">
      <c r="A7" s="26" t="s">
        <v>137</v>
      </c>
      <c r="B7" s="11">
        <v>13</v>
      </c>
    </row>
    <row r="8" spans="1:2" ht="15.75" thickBot="1" x14ac:dyDescent="0.3">
      <c r="A8" s="27" t="s">
        <v>138</v>
      </c>
      <c r="B8" s="11">
        <v>14</v>
      </c>
    </row>
    <row r="9" spans="1:2" ht="15.75" thickBot="1" x14ac:dyDescent="0.3">
      <c r="A9" s="27" t="s">
        <v>165</v>
      </c>
      <c r="B9" s="11">
        <v>15</v>
      </c>
    </row>
    <row r="10" spans="1:2" ht="15.75" thickBot="1" x14ac:dyDescent="0.3">
      <c r="A10" s="12" t="s">
        <v>54</v>
      </c>
      <c r="B10" s="11">
        <v>20</v>
      </c>
    </row>
    <row r="11" spans="1:2" ht="15.75" thickBot="1" x14ac:dyDescent="0.3">
      <c r="A11" s="57" t="s">
        <v>55</v>
      </c>
      <c r="B11" s="11">
        <v>30</v>
      </c>
    </row>
    <row r="12" spans="1:2" ht="15.75" thickBot="1" x14ac:dyDescent="0.3">
      <c r="A12" s="12" t="s">
        <v>56</v>
      </c>
      <c r="B12" s="11">
        <v>40</v>
      </c>
    </row>
    <row r="13" spans="1:2" ht="15.75" thickBot="1" x14ac:dyDescent="0.3">
      <c r="A13" s="57" t="s">
        <v>57</v>
      </c>
      <c r="B13" s="11">
        <v>50</v>
      </c>
    </row>
    <row r="14" spans="1:2" ht="15.75" thickBot="1" x14ac:dyDescent="0.3">
      <c r="A14" s="12" t="s">
        <v>58</v>
      </c>
      <c r="B14" s="11">
        <v>60</v>
      </c>
    </row>
    <row r="15" spans="1:2" ht="15.75" thickBot="1" x14ac:dyDescent="0.3">
      <c r="A15" s="12" t="s">
        <v>59</v>
      </c>
      <c r="B15" s="11">
        <v>61</v>
      </c>
    </row>
    <row r="16" spans="1:2" ht="15.75" thickBot="1" x14ac:dyDescent="0.3">
      <c r="A16" s="12" t="s">
        <v>60</v>
      </c>
      <c r="B16" s="11">
        <v>70</v>
      </c>
    </row>
    <row r="17" spans="1:2" ht="15.75" thickBot="1" x14ac:dyDescent="0.3">
      <c r="A17" s="12" t="s">
        <v>61</v>
      </c>
      <c r="B17" s="11">
        <v>80</v>
      </c>
    </row>
    <row r="18" spans="1:2" ht="15.75" thickBot="1" x14ac:dyDescent="0.3">
      <c r="A18" s="12" t="s">
        <v>62</v>
      </c>
      <c r="B18" s="11">
        <v>90</v>
      </c>
    </row>
    <row r="19" spans="1:2" ht="15.75" thickBot="1" x14ac:dyDescent="0.3">
      <c r="A19" s="13"/>
      <c r="B19" s="14"/>
    </row>
    <row r="20" spans="1:2" ht="15.75" thickBot="1" x14ac:dyDescent="0.3">
      <c r="A20" s="35" t="s">
        <v>63</v>
      </c>
      <c r="B20" s="36"/>
    </row>
    <row r="21" spans="1:2" ht="15.75" thickBot="1" x14ac:dyDescent="0.3">
      <c r="A21" s="37" t="s">
        <v>64</v>
      </c>
      <c r="B21" s="38"/>
    </row>
    <row r="22" spans="1:2" ht="15.75" thickBot="1" x14ac:dyDescent="0.3">
      <c r="A22" s="39" t="s">
        <v>21</v>
      </c>
      <c r="B22" s="40" t="s">
        <v>22</v>
      </c>
    </row>
    <row r="23" spans="1:2" ht="15.75" thickBot="1" x14ac:dyDescent="0.3">
      <c r="A23" s="37" t="s">
        <v>65</v>
      </c>
      <c r="B23" s="41" t="s">
        <v>66</v>
      </c>
    </row>
    <row r="24" spans="1:2" ht="15.75" thickBot="1" x14ac:dyDescent="0.3">
      <c r="A24" s="17" t="s">
        <v>67</v>
      </c>
      <c r="B24" s="18" t="s">
        <v>68</v>
      </c>
    </row>
    <row r="25" spans="1:2" ht="15.75" thickBot="1" x14ac:dyDescent="0.3">
      <c r="A25" s="17" t="s">
        <v>69</v>
      </c>
      <c r="B25" s="18" t="s">
        <v>70</v>
      </c>
    </row>
    <row r="26" spans="1:2" ht="15.75" thickBot="1" x14ac:dyDescent="0.3">
      <c r="A26" s="17" t="s">
        <v>71</v>
      </c>
      <c r="B26" s="18" t="s">
        <v>72</v>
      </c>
    </row>
    <row r="27" spans="1:2" ht="15.75" thickBot="1" x14ac:dyDescent="0.3">
      <c r="A27" s="17" t="s">
        <v>73</v>
      </c>
      <c r="B27" s="18" t="s">
        <v>74</v>
      </c>
    </row>
    <row r="28" spans="1:2" ht="15.75" thickBot="1" x14ac:dyDescent="0.3">
      <c r="A28" s="17" t="s">
        <v>75</v>
      </c>
      <c r="B28" s="18" t="s">
        <v>76</v>
      </c>
    </row>
    <row r="29" spans="1:2" ht="26.25" thickBot="1" x14ac:dyDescent="0.3">
      <c r="A29" s="43" t="s">
        <v>175</v>
      </c>
      <c r="B29" s="44" t="s">
        <v>162</v>
      </c>
    </row>
    <row r="30" spans="1:2" ht="26.25" thickBot="1" x14ac:dyDescent="0.3">
      <c r="A30" s="43" t="s">
        <v>176</v>
      </c>
      <c r="B30" s="44" t="s">
        <v>164</v>
      </c>
    </row>
    <row r="31" spans="1:2" ht="26.25" thickBot="1" x14ac:dyDescent="0.3">
      <c r="A31" s="43" t="s">
        <v>177</v>
      </c>
      <c r="B31" s="44" t="s">
        <v>178</v>
      </c>
    </row>
    <row r="32" spans="1:2" ht="26.25" thickBot="1" x14ac:dyDescent="0.3">
      <c r="A32" s="43" t="s">
        <v>179</v>
      </c>
      <c r="B32" s="44" t="s">
        <v>180</v>
      </c>
    </row>
    <row r="33" spans="1:2" ht="15.75" thickBot="1" x14ac:dyDescent="0.3">
      <c r="A33" s="17" t="s">
        <v>77</v>
      </c>
      <c r="B33" s="18" t="s">
        <v>78</v>
      </c>
    </row>
    <row r="34" spans="1:2" ht="15.75" thickBot="1" x14ac:dyDescent="0.3">
      <c r="A34" s="17" t="s">
        <v>79</v>
      </c>
      <c r="B34" s="18" t="s">
        <v>80</v>
      </c>
    </row>
    <row r="35" spans="1:2" ht="15.75" thickBot="1" x14ac:dyDescent="0.3">
      <c r="A35" s="37" t="s">
        <v>81</v>
      </c>
      <c r="B35" s="42" t="s">
        <v>82</v>
      </c>
    </row>
    <row r="36" spans="1:2" ht="15.75" thickBot="1" x14ac:dyDescent="0.3">
      <c r="A36" s="17" t="s">
        <v>83</v>
      </c>
      <c r="B36" s="18" t="s">
        <v>84</v>
      </c>
    </row>
    <row r="37" spans="1:2" ht="15.75" thickBot="1" x14ac:dyDescent="0.3">
      <c r="A37" s="37" t="s">
        <v>59</v>
      </c>
      <c r="B37" s="41">
        <v>61</v>
      </c>
    </row>
    <row r="38" spans="1:2" ht="15.75" thickBot="1" x14ac:dyDescent="0.3">
      <c r="A38" s="17" t="s">
        <v>85</v>
      </c>
      <c r="B38" s="18" t="s">
        <v>70</v>
      </c>
    </row>
    <row r="39" spans="1:2" ht="15.75" thickBot="1" x14ac:dyDescent="0.3">
      <c r="A39" s="17" t="s">
        <v>86</v>
      </c>
      <c r="B39" s="18" t="s">
        <v>72</v>
      </c>
    </row>
    <row r="40" spans="1:2" ht="15.75" thickBot="1" x14ac:dyDescent="0.3">
      <c r="A40" s="17" t="s">
        <v>87</v>
      </c>
      <c r="B40" s="18" t="s">
        <v>74</v>
      </c>
    </row>
    <row r="41" spans="1:2" ht="15.75" thickBot="1" x14ac:dyDescent="0.3">
      <c r="A41" s="17" t="s">
        <v>88</v>
      </c>
      <c r="B41" s="18" t="s">
        <v>76</v>
      </c>
    </row>
    <row r="42" spans="1:2" ht="15.75" thickBot="1" x14ac:dyDescent="0.3">
      <c r="A42" s="17" t="s">
        <v>89</v>
      </c>
      <c r="B42" s="18" t="s">
        <v>78</v>
      </c>
    </row>
    <row r="43" spans="1:2" ht="15.75" thickBot="1" x14ac:dyDescent="0.3">
      <c r="A43" s="17" t="s">
        <v>90</v>
      </c>
      <c r="B43" s="18" t="s">
        <v>80</v>
      </c>
    </row>
    <row r="44" spans="1:2" ht="15.75" thickBot="1" x14ac:dyDescent="0.3">
      <c r="A44" s="17" t="s">
        <v>91</v>
      </c>
      <c r="B44" s="18" t="s">
        <v>84</v>
      </c>
    </row>
    <row r="45" spans="1:2" ht="15.75" thickBot="1" x14ac:dyDescent="0.3">
      <c r="A45" s="51" t="s">
        <v>92</v>
      </c>
      <c r="B45" s="52">
        <v>20</v>
      </c>
    </row>
    <row r="46" spans="1:2" ht="15.75" thickBot="1" x14ac:dyDescent="0.3">
      <c r="A46" s="17" t="s">
        <v>69</v>
      </c>
      <c r="B46" s="18" t="s">
        <v>70</v>
      </c>
    </row>
    <row r="47" spans="1:2" ht="15.75" thickBot="1" x14ac:dyDescent="0.3">
      <c r="A47" s="17" t="s">
        <v>71</v>
      </c>
      <c r="B47" s="18" t="s">
        <v>72</v>
      </c>
    </row>
    <row r="48" spans="1:2" ht="15.75" thickBot="1" x14ac:dyDescent="0.3">
      <c r="A48" s="17" t="s">
        <v>73</v>
      </c>
      <c r="B48" s="18" t="s">
        <v>74</v>
      </c>
    </row>
    <row r="49" spans="1:2" ht="15.75" thickBot="1" x14ac:dyDescent="0.3">
      <c r="A49" s="17" t="s">
        <v>93</v>
      </c>
      <c r="B49" s="18" t="s">
        <v>94</v>
      </c>
    </row>
    <row r="50" spans="1:2" ht="15.75" thickBot="1" x14ac:dyDescent="0.3">
      <c r="A50" s="17" t="s">
        <v>75</v>
      </c>
      <c r="B50" s="18" t="s">
        <v>76</v>
      </c>
    </row>
    <row r="51" spans="1:2" ht="15.75" thickBot="1" x14ac:dyDescent="0.3">
      <c r="A51" s="17" t="s">
        <v>95</v>
      </c>
      <c r="B51" s="18" t="s">
        <v>96</v>
      </c>
    </row>
    <row r="52" spans="1:2" ht="15.75" thickBot="1" x14ac:dyDescent="0.3">
      <c r="A52" s="17" t="s">
        <v>77</v>
      </c>
      <c r="B52" s="18" t="s">
        <v>78</v>
      </c>
    </row>
    <row r="53" spans="1:2" ht="15.75" thickBot="1" x14ac:dyDescent="0.3">
      <c r="A53" s="17" t="s">
        <v>79</v>
      </c>
      <c r="B53" s="18" t="s">
        <v>80</v>
      </c>
    </row>
    <row r="54" spans="1:2" ht="15.75" thickBot="1" x14ac:dyDescent="0.3">
      <c r="A54" s="51" t="s">
        <v>16</v>
      </c>
      <c r="B54" s="52">
        <v>30</v>
      </c>
    </row>
    <row r="55" spans="1:2" ht="15.75" thickBot="1" x14ac:dyDescent="0.3">
      <c r="A55" s="17" t="s">
        <v>97</v>
      </c>
      <c r="B55" s="18" t="s">
        <v>98</v>
      </c>
    </row>
    <row r="56" spans="1:2" ht="15.75" thickBot="1" x14ac:dyDescent="0.3">
      <c r="A56" s="17" t="s">
        <v>99</v>
      </c>
      <c r="B56" s="18" t="s">
        <v>100</v>
      </c>
    </row>
    <row r="57" spans="1:2" ht="15.75" thickBot="1" x14ac:dyDescent="0.3">
      <c r="A57" s="17" t="s">
        <v>101</v>
      </c>
      <c r="B57" s="18" t="s">
        <v>102</v>
      </c>
    </row>
    <row r="58" spans="1:2" ht="15.75" thickBot="1" x14ac:dyDescent="0.3">
      <c r="A58" s="51" t="s">
        <v>18</v>
      </c>
      <c r="B58" s="52">
        <v>50</v>
      </c>
    </row>
    <row r="59" spans="1:2" ht="15.75" thickBot="1" x14ac:dyDescent="0.3">
      <c r="A59" s="18" t="s">
        <v>69</v>
      </c>
      <c r="B59" s="45" t="s">
        <v>70</v>
      </c>
    </row>
    <row r="60" spans="1:2" ht="15.75" thickBot="1" x14ac:dyDescent="0.3">
      <c r="A60" s="18" t="s">
        <v>71</v>
      </c>
      <c r="B60" s="45" t="s">
        <v>72</v>
      </c>
    </row>
    <row r="61" spans="1:2" ht="15.75" thickBot="1" x14ac:dyDescent="0.3">
      <c r="A61" s="18" t="s">
        <v>103</v>
      </c>
      <c r="B61" s="45" t="s">
        <v>104</v>
      </c>
    </row>
    <row r="62" spans="1:2" ht="15.75" thickBot="1" x14ac:dyDescent="0.3">
      <c r="A62" s="18" t="s">
        <v>73</v>
      </c>
      <c r="B62" s="45" t="s">
        <v>74</v>
      </c>
    </row>
    <row r="63" spans="1:2" ht="15.75" thickBot="1" x14ac:dyDescent="0.3">
      <c r="A63" s="18" t="s">
        <v>75</v>
      </c>
      <c r="B63" s="45" t="s">
        <v>76</v>
      </c>
    </row>
    <row r="64" spans="1:2" ht="15.75" thickBot="1" x14ac:dyDescent="0.3">
      <c r="A64" s="18" t="s">
        <v>77</v>
      </c>
      <c r="B64" s="45" t="s">
        <v>78</v>
      </c>
    </row>
    <row r="65" spans="1:2" ht="15.75" thickBot="1" x14ac:dyDescent="0.3">
      <c r="A65" s="18" t="s">
        <v>79</v>
      </c>
      <c r="B65" s="45" t="s">
        <v>80</v>
      </c>
    </row>
    <row r="66" spans="1:2" ht="15.75" thickBot="1" x14ac:dyDescent="0.3">
      <c r="A66" s="37" t="s">
        <v>18</v>
      </c>
      <c r="B66" s="41">
        <v>80</v>
      </c>
    </row>
    <row r="67" spans="1:2" ht="15.75" thickBot="1" x14ac:dyDescent="0.3">
      <c r="A67" s="18" t="s">
        <v>67</v>
      </c>
      <c r="B67" s="18" t="s">
        <v>68</v>
      </c>
    </row>
    <row r="68" spans="1:2" ht="15.75" thickBot="1" x14ac:dyDescent="0.3">
      <c r="A68" s="18" t="s">
        <v>69</v>
      </c>
      <c r="B68" s="18" t="s">
        <v>70</v>
      </c>
    </row>
    <row r="69" spans="1:2" ht="15.75" thickBot="1" x14ac:dyDescent="0.3">
      <c r="A69" s="18" t="s">
        <v>71</v>
      </c>
      <c r="B69" s="18" t="s">
        <v>72</v>
      </c>
    </row>
    <row r="70" spans="1:2" ht="15.75" thickBot="1" x14ac:dyDescent="0.3">
      <c r="A70" s="18" t="s">
        <v>73</v>
      </c>
      <c r="B70" s="18" t="s">
        <v>74</v>
      </c>
    </row>
    <row r="71" spans="1:2" ht="15.75" thickBot="1" x14ac:dyDescent="0.3">
      <c r="A71" s="18" t="s">
        <v>75</v>
      </c>
      <c r="B71" s="18" t="s">
        <v>76</v>
      </c>
    </row>
    <row r="72" spans="1:2" ht="15.75" thickBot="1" x14ac:dyDescent="0.3">
      <c r="A72" s="18" t="s">
        <v>77</v>
      </c>
      <c r="B72" s="18" t="s">
        <v>78</v>
      </c>
    </row>
    <row r="73" spans="1:2" ht="15.75" thickBot="1" x14ac:dyDescent="0.3">
      <c r="A73" s="18" t="s">
        <v>79</v>
      </c>
      <c r="B73" s="18" t="s">
        <v>80</v>
      </c>
    </row>
    <row r="74" spans="1:2" ht="15.75" thickBot="1" x14ac:dyDescent="0.3">
      <c r="A74" s="18" t="s">
        <v>93</v>
      </c>
      <c r="B74" s="45" t="s">
        <v>94</v>
      </c>
    </row>
    <row r="75" spans="1:2" ht="15.75" thickBot="1" x14ac:dyDescent="0.3">
      <c r="A75" s="18" t="s">
        <v>95</v>
      </c>
      <c r="B75" s="45" t="s">
        <v>96</v>
      </c>
    </row>
    <row r="76" spans="1:2" ht="15.75" thickBot="1" x14ac:dyDescent="0.3">
      <c r="A76" s="18" t="s">
        <v>97</v>
      </c>
      <c r="B76" s="45" t="s">
        <v>98</v>
      </c>
    </row>
    <row r="77" spans="1:2" ht="15.75" thickBot="1" x14ac:dyDescent="0.3">
      <c r="A77" s="18" t="s">
        <v>99</v>
      </c>
      <c r="B77" s="45" t="s">
        <v>100</v>
      </c>
    </row>
    <row r="78" spans="1:2" ht="15.75" thickBot="1" x14ac:dyDescent="0.3">
      <c r="A78" s="18" t="s">
        <v>101</v>
      </c>
      <c r="B78" s="45" t="s">
        <v>102</v>
      </c>
    </row>
    <row r="79" spans="1:2" ht="15.75" thickBot="1" x14ac:dyDescent="0.3">
      <c r="A79" s="18" t="s">
        <v>103</v>
      </c>
      <c r="B79" s="45" t="s">
        <v>104</v>
      </c>
    </row>
    <row r="80" spans="1:2" ht="15.75" thickBot="1" x14ac:dyDescent="0.3">
      <c r="A80" s="49" t="s">
        <v>105</v>
      </c>
      <c r="B80" s="50"/>
    </row>
    <row r="81" spans="1:2" ht="15.75" thickBot="1" x14ac:dyDescent="0.3">
      <c r="A81" s="19" t="s">
        <v>106</v>
      </c>
      <c r="B81" s="46" t="s">
        <v>72</v>
      </c>
    </row>
    <row r="82" spans="1:2" ht="15.75" thickBot="1" x14ac:dyDescent="0.3">
      <c r="A82" s="19" t="s">
        <v>107</v>
      </c>
      <c r="B82" s="46" t="s">
        <v>74</v>
      </c>
    </row>
    <row r="83" spans="1:2" ht="15.75" thickBot="1" x14ac:dyDescent="0.3">
      <c r="A83" s="19" t="s">
        <v>108</v>
      </c>
      <c r="B83" s="46" t="s">
        <v>94</v>
      </c>
    </row>
    <row r="84" spans="1:2" ht="15.75" thickBot="1" x14ac:dyDescent="0.3">
      <c r="A84" s="19" t="s">
        <v>109</v>
      </c>
      <c r="B84" s="46" t="s">
        <v>76</v>
      </c>
    </row>
    <row r="85" spans="1:2" ht="15.75" thickBot="1" x14ac:dyDescent="0.3">
      <c r="A85" s="19" t="s">
        <v>110</v>
      </c>
      <c r="B85" s="46" t="s">
        <v>96</v>
      </c>
    </row>
    <row r="86" spans="1:2" ht="15.75" thickBot="1" x14ac:dyDescent="0.3">
      <c r="A86" s="19" t="s">
        <v>111</v>
      </c>
      <c r="B86" s="46" t="s">
        <v>78</v>
      </c>
    </row>
    <row r="87" spans="1:2" ht="15.75" thickBot="1" x14ac:dyDescent="0.3">
      <c r="A87" s="19" t="s">
        <v>112</v>
      </c>
      <c r="B87" s="46" t="s">
        <v>80</v>
      </c>
    </row>
    <row r="88" spans="1:2" ht="15.75" thickBot="1" x14ac:dyDescent="0.3">
      <c r="A88" s="19" t="s">
        <v>113</v>
      </c>
      <c r="B88" s="46" t="s">
        <v>84</v>
      </c>
    </row>
    <row r="89" spans="1:2" ht="15.75" thickBot="1" x14ac:dyDescent="0.3">
      <c r="A89" s="47" t="s">
        <v>114</v>
      </c>
      <c r="B89" s="48">
        <v>13</v>
      </c>
    </row>
    <row r="90" spans="1:2" ht="15.75" thickBot="1" x14ac:dyDescent="0.3">
      <c r="A90" s="19" t="s">
        <v>71</v>
      </c>
      <c r="B90" s="46" t="s">
        <v>72</v>
      </c>
    </row>
    <row r="91" spans="1:2" ht="15.75" thickBot="1" x14ac:dyDescent="0.3">
      <c r="A91" s="19" t="s">
        <v>73</v>
      </c>
      <c r="B91" s="46" t="s">
        <v>74</v>
      </c>
    </row>
    <row r="92" spans="1:2" ht="15.75" thickBot="1" x14ac:dyDescent="0.3">
      <c r="A92" s="19" t="s">
        <v>158</v>
      </c>
      <c r="B92" s="46" t="s">
        <v>159</v>
      </c>
    </row>
    <row r="93" spans="1:2" ht="15.75" thickBot="1" x14ac:dyDescent="0.3">
      <c r="A93" s="47" t="s">
        <v>114</v>
      </c>
      <c r="B93" s="48">
        <v>14</v>
      </c>
    </row>
    <row r="94" spans="1:2" ht="15.75" thickBot="1" x14ac:dyDescent="0.3">
      <c r="A94" s="19" t="s">
        <v>73</v>
      </c>
      <c r="B94" s="46" t="s">
        <v>74</v>
      </c>
    </row>
    <row r="95" spans="1:2" ht="15.75" thickBot="1" x14ac:dyDescent="0.3">
      <c r="A95" s="19" t="s">
        <v>160</v>
      </c>
      <c r="B95" s="46" t="s">
        <v>76</v>
      </c>
    </row>
    <row r="96" spans="1:2" ht="15.75" thickBot="1" x14ac:dyDescent="0.3">
      <c r="A96" s="19" t="s">
        <v>77</v>
      </c>
      <c r="B96" s="46" t="s">
        <v>78</v>
      </c>
    </row>
    <row r="97" spans="1:3" ht="15.75" thickBot="1" x14ac:dyDescent="0.3">
      <c r="A97" s="19" t="s">
        <v>79</v>
      </c>
      <c r="B97" s="46" t="s">
        <v>80</v>
      </c>
    </row>
    <row r="98" spans="1:3" ht="15.75" thickBot="1" x14ac:dyDescent="0.3">
      <c r="A98" s="47" t="s">
        <v>114</v>
      </c>
      <c r="B98" s="48">
        <v>15</v>
      </c>
    </row>
    <row r="99" spans="1:3" ht="15.75" thickBot="1" x14ac:dyDescent="0.3">
      <c r="A99" s="19" t="s">
        <v>71</v>
      </c>
      <c r="B99" s="46" t="s">
        <v>72</v>
      </c>
    </row>
    <row r="100" spans="1:3" ht="15.75" thickBot="1" x14ac:dyDescent="0.3">
      <c r="A100" s="19" t="s">
        <v>73</v>
      </c>
      <c r="B100" s="46" t="s">
        <v>74</v>
      </c>
      <c r="C100" s="28"/>
    </row>
    <row r="101" spans="1:3" ht="15.75" thickBot="1" x14ac:dyDescent="0.3">
      <c r="A101" s="19" t="s">
        <v>161</v>
      </c>
      <c r="B101" s="46" t="s">
        <v>162</v>
      </c>
    </row>
    <row r="102" spans="1:3" ht="15.75" thickBot="1" x14ac:dyDescent="0.3">
      <c r="A102" s="19" t="s">
        <v>160</v>
      </c>
      <c r="B102" s="46" t="s">
        <v>76</v>
      </c>
    </row>
    <row r="103" spans="1:3" ht="15.75" thickBot="1" x14ac:dyDescent="0.3">
      <c r="A103" s="19" t="s">
        <v>163</v>
      </c>
      <c r="B103" s="46" t="s">
        <v>164</v>
      </c>
    </row>
    <row r="104" spans="1:3" ht="15.75" thickBot="1" x14ac:dyDescent="0.3">
      <c r="A104" s="19" t="s">
        <v>77</v>
      </c>
      <c r="B104" s="46" t="s">
        <v>78</v>
      </c>
    </row>
    <row r="105" spans="1:3" ht="15.75" thickBot="1" x14ac:dyDescent="0.3">
      <c r="A105" s="19" t="s">
        <v>79</v>
      </c>
      <c r="B105" s="46" t="s">
        <v>80</v>
      </c>
    </row>
    <row r="106" spans="1:3" x14ac:dyDescent="0.25">
      <c r="A106" s="14"/>
      <c r="B106" s="14"/>
    </row>
    <row r="107" spans="1:3" x14ac:dyDescent="0.25">
      <c r="A107" s="14"/>
      <c r="B107" s="14"/>
    </row>
    <row r="108" spans="1:3" x14ac:dyDescent="0.25">
      <c r="A108" s="14"/>
      <c r="B108" s="14"/>
    </row>
    <row r="109" spans="1:3" x14ac:dyDescent="0.25">
      <c r="A109" s="14"/>
      <c r="B109" s="14"/>
    </row>
    <row r="110" spans="1:3" x14ac:dyDescent="0.25">
      <c r="A110" s="14"/>
      <c r="B110" s="14"/>
    </row>
    <row r="111" spans="1:3" ht="15.75" thickBot="1" x14ac:dyDescent="0.3">
      <c r="A111" s="14"/>
      <c r="B111" s="14"/>
    </row>
    <row r="112" spans="1:3" ht="15.75" thickBot="1" x14ac:dyDescent="0.3">
      <c r="A112" s="64" t="s">
        <v>47</v>
      </c>
      <c r="B112" s="65"/>
    </row>
    <row r="113" spans="1:3" ht="15.75" thickBot="1" x14ac:dyDescent="0.3">
      <c r="A113" s="64" t="s">
        <v>48</v>
      </c>
      <c r="B113" s="65"/>
    </row>
    <row r="114" spans="1:3" ht="15.75" thickBot="1" x14ac:dyDescent="0.3">
      <c r="A114" s="2" t="s">
        <v>21</v>
      </c>
      <c r="B114" s="3" t="s">
        <v>22</v>
      </c>
      <c r="C114" s="58">
        <v>2024</v>
      </c>
    </row>
    <row r="115" spans="1:3" ht="15.75" thickBot="1" x14ac:dyDescent="0.3">
      <c r="A115" s="29" t="s">
        <v>182</v>
      </c>
      <c r="B115" s="31" t="s">
        <v>181</v>
      </c>
      <c r="C115" s="58"/>
    </row>
    <row r="116" spans="1:3" ht="15.75" thickBot="1" x14ac:dyDescent="0.3">
      <c r="A116" s="4" t="s">
        <v>23</v>
      </c>
      <c r="B116" s="5" t="s">
        <v>24</v>
      </c>
      <c r="C116" s="53">
        <v>22</v>
      </c>
    </row>
    <row r="117" spans="1:3" ht="15.75" thickBot="1" x14ac:dyDescent="0.3">
      <c r="A117" s="4" t="s">
        <v>25</v>
      </c>
      <c r="B117" s="5" t="s">
        <v>26</v>
      </c>
      <c r="C117" s="53">
        <v>21</v>
      </c>
    </row>
    <row r="118" spans="1:3" ht="15.75" thickBot="1" x14ac:dyDescent="0.3">
      <c r="A118" s="4" t="s">
        <v>27</v>
      </c>
      <c r="B118" s="5" t="s">
        <v>28</v>
      </c>
      <c r="C118" s="53">
        <v>20</v>
      </c>
    </row>
    <row r="119" spans="1:3" ht="15.75" thickBot="1" x14ac:dyDescent="0.3">
      <c r="A119" s="4" t="s">
        <v>29</v>
      </c>
      <c r="B119" s="5" t="s">
        <v>30</v>
      </c>
      <c r="C119" s="53">
        <v>22</v>
      </c>
    </row>
    <row r="120" spans="1:3" ht="15.75" thickBot="1" x14ac:dyDescent="0.3">
      <c r="A120" s="4" t="s">
        <v>31</v>
      </c>
      <c r="B120" s="5" t="s">
        <v>32</v>
      </c>
      <c r="C120" s="53">
        <v>21</v>
      </c>
    </row>
    <row r="121" spans="1:3" ht="15.75" thickBot="1" x14ac:dyDescent="0.3">
      <c r="A121" s="4" t="s">
        <v>33</v>
      </c>
      <c r="B121" s="5" t="s">
        <v>34</v>
      </c>
      <c r="C121" s="53">
        <v>19</v>
      </c>
    </row>
    <row r="122" spans="1:3" ht="15.75" thickBot="1" x14ac:dyDescent="0.3">
      <c r="A122" s="4" t="s">
        <v>35</v>
      </c>
      <c r="B122" s="5" t="s">
        <v>36</v>
      </c>
      <c r="C122" s="53">
        <v>22</v>
      </c>
    </row>
    <row r="123" spans="1:3" ht="15.75" thickBot="1" x14ac:dyDescent="0.3">
      <c r="A123" s="4" t="s">
        <v>37</v>
      </c>
      <c r="B123" s="5" t="s">
        <v>38</v>
      </c>
      <c r="C123" s="53">
        <v>21</v>
      </c>
    </row>
    <row r="124" spans="1:3" ht="15.75" thickBot="1" x14ac:dyDescent="0.3">
      <c r="A124" s="4" t="s">
        <v>39</v>
      </c>
      <c r="B124" s="5" t="s">
        <v>40</v>
      </c>
      <c r="C124" s="53">
        <v>19</v>
      </c>
    </row>
    <row r="125" spans="1:3" ht="15.75" thickBot="1" x14ac:dyDescent="0.3">
      <c r="A125" s="4" t="s">
        <v>41</v>
      </c>
      <c r="B125" s="5" t="s">
        <v>42</v>
      </c>
      <c r="C125" s="53">
        <v>22</v>
      </c>
    </row>
    <row r="126" spans="1:3" ht="15.75" thickBot="1" x14ac:dyDescent="0.3">
      <c r="A126" s="4" t="s">
        <v>43</v>
      </c>
      <c r="B126" s="5" t="s">
        <v>44</v>
      </c>
      <c r="C126" s="53">
        <v>20</v>
      </c>
    </row>
    <row r="127" spans="1:3" ht="15.75" thickBot="1" x14ac:dyDescent="0.3">
      <c r="A127" s="29" t="s">
        <v>45</v>
      </c>
      <c r="B127" s="30" t="s">
        <v>46</v>
      </c>
      <c r="C127" s="53">
        <v>21</v>
      </c>
    </row>
    <row r="128" spans="1:3" ht="15.75" thickBot="1" x14ac:dyDescent="0.3">
      <c r="A128" s="29"/>
      <c r="B128" s="31"/>
    </row>
    <row r="130" spans="1:2" ht="15.75" thickBot="1" x14ac:dyDescent="0.3"/>
    <row r="131" spans="1:2" ht="15.75" thickBot="1" x14ac:dyDescent="0.3">
      <c r="A131" s="15" t="s">
        <v>126</v>
      </c>
      <c r="B131" s="16"/>
    </row>
    <row r="132" spans="1:2" ht="15.75" thickBot="1" x14ac:dyDescent="0.3">
      <c r="A132" s="2" t="s">
        <v>121</v>
      </c>
      <c r="B132" s="3" t="s">
        <v>22</v>
      </c>
    </row>
    <row r="133" spans="1:2" ht="27.75" thickBot="1" x14ac:dyDescent="0.3">
      <c r="A133" s="20" t="s">
        <v>127</v>
      </c>
      <c r="B133" s="21" t="s">
        <v>122</v>
      </c>
    </row>
    <row r="134" spans="1:2" ht="27.75" thickBot="1" x14ac:dyDescent="0.3">
      <c r="A134" s="20" t="s">
        <v>128</v>
      </c>
      <c r="B134" s="21" t="s">
        <v>124</v>
      </c>
    </row>
    <row r="135" spans="1:2" ht="27.75" thickBot="1" x14ac:dyDescent="0.3">
      <c r="A135" s="20" t="s">
        <v>129</v>
      </c>
      <c r="B135" s="21" t="s">
        <v>123</v>
      </c>
    </row>
    <row r="136" spans="1:2" ht="27.75" thickBot="1" x14ac:dyDescent="0.3">
      <c r="A136" s="20" t="s">
        <v>130</v>
      </c>
      <c r="B136" s="21" t="s">
        <v>125</v>
      </c>
    </row>
    <row r="137" spans="1:2" ht="27.75" thickBot="1" x14ac:dyDescent="0.3">
      <c r="A137" s="20" t="s">
        <v>131</v>
      </c>
      <c r="B137" s="21" t="s">
        <v>132</v>
      </c>
    </row>
    <row r="138" spans="1:2" ht="41.25" thickBot="1" x14ac:dyDescent="0.3">
      <c r="A138" s="20" t="s">
        <v>133</v>
      </c>
      <c r="B138" s="21" t="s">
        <v>134</v>
      </c>
    </row>
  </sheetData>
  <sheetProtection algorithmName="SHA-512" hashValue="i5+I8YS5Q8YkpvRMDeG5XhUBhnvBpFYWpcNd20Y2ck1FKZ7pbZnfQEiiPmrzi5LueLcwlBwVWjyQaU6bfsAQ0Q==" saltValue="P258SXRE7fMFCLTKnXL2Tw==" spinCount="100000" sheet="1" objects="1" scenarios="1"/>
  <mergeCells count="2">
    <mergeCell ref="A112:B112"/>
    <mergeCell ref="A113:B1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15</vt:i4>
      </vt:variant>
    </vt:vector>
  </HeadingPairs>
  <TitlesOfParts>
    <vt:vector size="18" baseType="lpstr">
      <vt:lpstr>A</vt:lpstr>
      <vt:lpstr>BD_Servicios</vt:lpstr>
      <vt:lpstr>A_Conversion</vt:lpstr>
      <vt:lpstr>Codigo</vt:lpstr>
      <vt:lpstr>Tabla_01_Mes</vt:lpstr>
      <vt:lpstr>Tabla_04_Sist.Rem</vt:lpstr>
      <vt:lpstr>Tabla_06_10_40_60_70_EUS</vt:lpstr>
      <vt:lpstr>Tabla_06_11_12_15076_19664</vt:lpstr>
      <vt:lpstr>Tabla_06_13</vt:lpstr>
      <vt:lpstr>Tabla_06_14</vt:lpstr>
      <vt:lpstr>Tabla_06_15</vt:lpstr>
      <vt:lpstr>Tabla_06_20_Fiscalizadores</vt:lpstr>
      <vt:lpstr>Tabla_06_30_Poder_Judicial</vt:lpstr>
      <vt:lpstr>Tabla_06_50_Ministerio_Publico</vt:lpstr>
      <vt:lpstr>Tabla_06_80_Codigo_del_Trabajo</vt:lpstr>
      <vt:lpstr>Tabla_06_90_Personal_Fuera_de_Dotacion</vt:lpstr>
      <vt:lpstr>Tabla_06_DFL29_61_Experimentales</vt:lpstr>
      <vt:lpstr>Tabla_27_Matriz_Base</vt:lpstr>
    </vt:vector>
  </TitlesOfParts>
  <Company>BY 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 Dipres</dc:creator>
  <cp:lastModifiedBy>Alejandro Perez N</cp:lastModifiedBy>
  <cp:lastPrinted>2012-12-04T15:00:15Z</cp:lastPrinted>
  <dcterms:created xsi:type="dcterms:W3CDTF">2011-11-11T10:57:58Z</dcterms:created>
  <dcterms:modified xsi:type="dcterms:W3CDTF">2025-03-06T19:20:10Z</dcterms:modified>
</cp:coreProperties>
</file>